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7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c35d5793a4da4142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nasui\Downloads\"/>
    </mc:Choice>
  </mc:AlternateContent>
  <xr:revisionPtr revIDLastSave="0" documentId="13_ncr:1_{1CBF4F0E-6383-4589-AD97-912D67E2B95E}" xr6:coauthVersionLast="45" xr6:coauthVersionMax="45" xr10:uidLastSave="{00000000-0000-0000-0000-000000000000}"/>
  <bookViews>
    <workbookView xWindow="-120" yWindow="-120" windowWidth="29040" windowHeight="15840" tabRatio="752" xr2:uid="{00000000-000D-0000-FFFF-FFFF00000000}"/>
  </bookViews>
  <sheets>
    <sheet name="Control_Sheet" sheetId="8" r:id="rId1"/>
    <sheet name="Help" sheetId="112" r:id="rId2"/>
    <sheet name="CompanyProfile" sheetId="54" r:id="rId3"/>
    <sheet name="Employee" sheetId="4" r:id="rId4"/>
    <sheet name="Employee2" sheetId="109" r:id="rId5"/>
    <sheet name="SheetData" sheetId="60" r:id="rId6"/>
    <sheet name="TempData" sheetId="5" r:id="rId7"/>
    <sheet name="Salary Report" sheetId="84" r:id="rId8"/>
    <sheet name="Report1" sheetId="71" r:id="rId9"/>
    <sheet name="Tax01" sheetId="9" r:id="rId10"/>
    <sheet name="Bank_Payment" sheetId="11" r:id="rId11"/>
    <sheet name="WhTax" sheetId="6" r:id="rId12"/>
    <sheet name="Pay_slip" sheetId="3" r:id="rId13"/>
    <sheet name="สปส.1-10 ส่วนที่1" sheetId="114" r:id="rId14"/>
    <sheet name="สาขา1" sheetId="115" r:id="rId15"/>
    <sheet name="สปส. 1-03-1" sheetId="117" r:id="rId16"/>
    <sheet name="สปส. 6-09" sheetId="118" r:id="rId17"/>
    <sheet name="YearToDate" sheetId="82" r:id="rId18"/>
    <sheet name="Mar" sheetId="137" r:id="rId19"/>
    <sheet name="Feb" sheetId="121" r:id="rId20"/>
    <sheet name="Jan" sheetId="116" r:id="rId21"/>
    <sheet name="TaxCalculation" sheetId="110" r:id="rId22"/>
    <sheet name="TempData2" sheetId="64" state="hidden" r:id="rId23"/>
  </sheets>
  <definedNames>
    <definedName name="_xlnm._FilterDatabase" localSheetId="3" hidden="1">Employee!$A$1:$V$114</definedName>
    <definedName name="_xlnm._FilterDatabase" localSheetId="4" hidden="1">Employee2!$A$1:$V$71</definedName>
    <definedName name="_SPS1031">CompanyProfile!$A$126:$F$150</definedName>
    <definedName name="_SPS609">CompanyProfile!$A$156:$J$180</definedName>
    <definedName name="D_Bank">CompanyProfile!$54:$54</definedName>
    <definedName name="Data1">CompanyProfile!$88:$88</definedName>
    <definedName name="Data2">CompanyProfile!$89:$89</definedName>
    <definedName name="Data3">CompanyProfile!$90:$90</definedName>
    <definedName name="Data4">CompanyProfile!$91:$91</definedName>
    <definedName name="DULine">CompanyProfile!$93:$93</definedName>
    <definedName name="EmpDB">OFFSET(Employee!$A$1,0,0,COUNTA(Employee!$A:$A),COUNTA(Employee!$1:$1))</definedName>
    <definedName name="EmpNo1">CompanyProfile!$B$88</definedName>
    <definedName name="EmpNo2">CompanyProfile!$B$89</definedName>
    <definedName name="EndNo">Control_Sheet!$Z$3</definedName>
    <definedName name="EndNo2">Control_Sheet!$AA$3</definedName>
    <definedName name="F_Bank">CompanyProfile!$56:$56</definedName>
    <definedName name="FM1TAX01">CompanyProfile!$71:$74</definedName>
    <definedName name="FM2TAX01">CompanyProfile!$77:$82</definedName>
    <definedName name="GReport">'Salary Report'!$50:$50</definedName>
    <definedName name="GTot_Bank">CompanyProfile!$56:$56</definedName>
    <definedName name="H_Bank">CompanyProfile!$50:$53</definedName>
    <definedName name="HTax1">CompanyProfile!$62:$70</definedName>
    <definedName name="ListEmp1">OFFSET(TempData!$B$5,1,0,COUNTA(TempData!$B:$B))</definedName>
    <definedName name="ListEmp2">OFFSET(YearToDate!$B$5,1,0,COUNTA(YearToDate!$B:$B))</definedName>
    <definedName name="LTax1">CompanyProfile!$71:$71</definedName>
    <definedName name="LTax2">CompanyProfile!$72:$72</definedName>
    <definedName name="LTax3">CompanyProfile!$73:$73</definedName>
    <definedName name="MthName">TaxCalculation!$D$109</definedName>
    <definedName name="PDate">TaxCalculation!$D$114</definedName>
    <definedName name="_xlnm.Print_Area" localSheetId="10">Bank_Payment!$A:$G</definedName>
    <definedName name="_xlnm.Print_Area" localSheetId="3">Employee!$A$1:$I$27</definedName>
    <definedName name="_xlnm.Print_Area" localSheetId="4">Employee2!$A$1:$T$29</definedName>
    <definedName name="_xlnm.Print_Area" localSheetId="1">Help!$A:$D</definedName>
    <definedName name="_xlnm.Print_Area" localSheetId="12">Pay_slip!$A$1:$F$50</definedName>
    <definedName name="_xlnm.Print_Area" localSheetId="8">Report1!$A:$T</definedName>
    <definedName name="_xlnm.Print_Area" localSheetId="7">'Salary Report'!$A$1:$L$29</definedName>
    <definedName name="_xlnm.Print_Area" localSheetId="5">SheetData!$A:$T</definedName>
    <definedName name="_xlnm.Print_Area" localSheetId="9">'Tax01'!$A$1:$AB$75</definedName>
    <definedName name="_xlnm.Print_Area" localSheetId="21">TaxCalculation!$A$10:$F$66</definedName>
    <definedName name="_xlnm.Print_Area" localSheetId="6">TempData!$A:$R</definedName>
    <definedName name="_xlnm.Print_Area" localSheetId="22">TempData2!$A:$R</definedName>
    <definedName name="_xlnm.Print_Area" localSheetId="11">WhTax!$A$1:$O$37</definedName>
    <definedName name="_xlnm.Print_Area" localSheetId="17">YearToDate!$A:$R</definedName>
    <definedName name="_xlnm.Print_Area" localSheetId="16">'สปส. 6-09'!$A:$J</definedName>
    <definedName name="_xlnm.Print_Area" localSheetId="13">'สปส.1-10 ส่วนที่1'!$A$1:$K$26</definedName>
    <definedName name="_xlnm.Print_Area" localSheetId="14">สาขา1!$1:$40</definedName>
    <definedName name="_xlnm.Print_Titles" localSheetId="10">Bank_Payment!$1:$4</definedName>
    <definedName name="_xlnm.Print_Titles" localSheetId="3">Employee!$1:$1</definedName>
    <definedName name="_xlnm.Print_Titles" localSheetId="4">Employee2!$1:$1</definedName>
    <definedName name="_xlnm.Print_Titles" localSheetId="8">Report1!$1:$2</definedName>
    <definedName name="_xlnm.Print_Titles" localSheetId="5">SheetData!$1:$5</definedName>
    <definedName name="_xlnm.Print_Titles" localSheetId="9">'Tax01'!$1:$9</definedName>
    <definedName name="_xlnm.Print_Titles" localSheetId="6">TempData!$1:$5</definedName>
    <definedName name="_xlnm.Print_Titles" localSheetId="22">TempData2!$1:$5</definedName>
    <definedName name="_xlnm.Print_Titles" localSheetId="17">YearToDate!$1:$5</definedName>
    <definedName name="SBranch">CompanyProfile!$A$101:$G$120</definedName>
    <definedName name="SelBank">Control_Sheet!$L$5</definedName>
    <definedName name="SelCostCenter">Control_Sheet!$L$3</definedName>
    <definedName name="SFRate">CompanyProfile!$C$8</definedName>
    <definedName name="SSFFileName">CompanyProfile!$C$9</definedName>
    <definedName name="StartNo">Control_Sheet!$Z$2</definedName>
    <definedName name="StartNo2">Control_Sheet!$AA$2</definedName>
    <definedName name="TaxSetUp">TaxCalculation!$AD$12:$AO$55</definedName>
    <definedName name="Tot_Bank">CompanyProfile!$55:$55</definedName>
    <definedName name="ULine">CompanyProfile!$92:$92</definedName>
    <definedName name="V_Month">TaxCalculation!$C$109</definedName>
    <definedName name="V_Year">TaxCalculation!$D$111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55" i="110" l="1"/>
  <c r="Y55" i="110"/>
  <c r="X55" i="110"/>
  <c r="W55" i="110"/>
  <c r="V55" i="110"/>
  <c r="U55" i="110"/>
  <c r="T55" i="110"/>
  <c r="S55" i="110"/>
  <c r="R55" i="110"/>
  <c r="Q55" i="110"/>
  <c r="P55" i="110"/>
  <c r="O55" i="110"/>
  <c r="O50" i="110" s="1"/>
  <c r="P47" i="110"/>
  <c r="Q47" i="110" s="1"/>
  <c r="R47" i="110" s="1"/>
  <c r="S47" i="110" s="1"/>
  <c r="T47" i="110" s="1"/>
  <c r="U47" i="110" s="1"/>
  <c r="V47" i="110" s="1"/>
  <c r="W47" i="110" s="1"/>
  <c r="X47" i="110" s="1"/>
  <c r="Y47" i="110" s="1"/>
  <c r="Z47" i="110" s="1"/>
  <c r="R44" i="110"/>
  <c r="P43" i="110"/>
  <c r="Q43" i="110" s="1"/>
  <c r="R43" i="110" s="1"/>
  <c r="S43" i="110" s="1"/>
  <c r="T43" i="110" s="1"/>
  <c r="U43" i="110" s="1"/>
  <c r="V43" i="110" s="1"/>
  <c r="W43" i="110" s="1"/>
  <c r="X43" i="110" s="1"/>
  <c r="Y43" i="110" s="1"/>
  <c r="Z43" i="110" s="1"/>
  <c r="P42" i="110"/>
  <c r="Q42" i="110" s="1"/>
  <c r="R42" i="110" s="1"/>
  <c r="S42" i="110" s="1"/>
  <c r="T42" i="110" s="1"/>
  <c r="U42" i="110" s="1"/>
  <c r="V42" i="110" s="1"/>
  <c r="W42" i="110" s="1"/>
  <c r="X42" i="110" s="1"/>
  <c r="Y42" i="110" s="1"/>
  <c r="Z42" i="110" s="1"/>
  <c r="Q41" i="110"/>
  <c r="R41" i="110" s="1"/>
  <c r="S41" i="110" s="1"/>
  <c r="T41" i="110" s="1"/>
  <c r="U41" i="110" s="1"/>
  <c r="V41" i="110" s="1"/>
  <c r="W41" i="110" s="1"/>
  <c r="X41" i="110" s="1"/>
  <c r="Y41" i="110" s="1"/>
  <c r="Z41" i="110" s="1"/>
  <c r="P41" i="110"/>
  <c r="R40" i="110"/>
  <c r="S40" i="110" s="1"/>
  <c r="Q39" i="110"/>
  <c r="R39" i="110" s="1"/>
  <c r="S39" i="110" s="1"/>
  <c r="T39" i="110" s="1"/>
  <c r="U39" i="110" s="1"/>
  <c r="V39" i="110" s="1"/>
  <c r="W39" i="110" s="1"/>
  <c r="X39" i="110" s="1"/>
  <c r="Y39" i="110" s="1"/>
  <c r="Z39" i="110" s="1"/>
  <c r="P39" i="110"/>
  <c r="P38" i="110"/>
  <c r="Q38" i="110" s="1"/>
  <c r="R38" i="110" s="1"/>
  <c r="S38" i="110" s="1"/>
  <c r="T38" i="110" s="1"/>
  <c r="U38" i="110" s="1"/>
  <c r="V38" i="110" s="1"/>
  <c r="W38" i="110" s="1"/>
  <c r="X38" i="110" s="1"/>
  <c r="Y38" i="110" s="1"/>
  <c r="Z38" i="110" s="1"/>
  <c r="Q37" i="110"/>
  <c r="R37" i="110" s="1"/>
  <c r="S37" i="110" s="1"/>
  <c r="T37" i="110" s="1"/>
  <c r="U37" i="110" s="1"/>
  <c r="V37" i="110" s="1"/>
  <c r="W37" i="110" s="1"/>
  <c r="X37" i="110" s="1"/>
  <c r="Y37" i="110" s="1"/>
  <c r="Z37" i="110" s="1"/>
  <c r="P37" i="110"/>
  <c r="P36" i="110"/>
  <c r="Q36" i="110" s="1"/>
  <c r="R36" i="110" s="1"/>
  <c r="S36" i="110" s="1"/>
  <c r="T36" i="110" s="1"/>
  <c r="U36" i="110" s="1"/>
  <c r="V36" i="110" s="1"/>
  <c r="W36" i="110" s="1"/>
  <c r="X36" i="110" s="1"/>
  <c r="Y36" i="110" s="1"/>
  <c r="Z36" i="110" s="1"/>
  <c r="P35" i="110"/>
  <c r="Q35" i="110" s="1"/>
  <c r="R35" i="110" s="1"/>
  <c r="S35" i="110" s="1"/>
  <c r="T35" i="110" s="1"/>
  <c r="U35" i="110" s="1"/>
  <c r="V35" i="110" s="1"/>
  <c r="W35" i="110" s="1"/>
  <c r="X35" i="110" s="1"/>
  <c r="Y35" i="110" s="1"/>
  <c r="Z35" i="110" s="1"/>
  <c r="P34" i="110"/>
  <c r="Q34" i="110" s="1"/>
  <c r="R34" i="110" s="1"/>
  <c r="S34" i="110" s="1"/>
  <c r="T34" i="110" s="1"/>
  <c r="U34" i="110" s="1"/>
  <c r="V34" i="110" s="1"/>
  <c r="W34" i="110" s="1"/>
  <c r="X34" i="110" s="1"/>
  <c r="Y34" i="110" s="1"/>
  <c r="Z34" i="110" s="1"/>
  <c r="Q33" i="110"/>
  <c r="R33" i="110" s="1"/>
  <c r="S33" i="110" s="1"/>
  <c r="T33" i="110" s="1"/>
  <c r="U33" i="110" s="1"/>
  <c r="V33" i="110" s="1"/>
  <c r="W33" i="110" s="1"/>
  <c r="X33" i="110" s="1"/>
  <c r="Y33" i="110" s="1"/>
  <c r="Z33" i="110" s="1"/>
  <c r="P33" i="110"/>
  <c r="P32" i="110"/>
  <c r="Q32" i="110" s="1"/>
  <c r="R32" i="110" s="1"/>
  <c r="S32" i="110" s="1"/>
  <c r="T32" i="110" s="1"/>
  <c r="U32" i="110" s="1"/>
  <c r="V32" i="110" s="1"/>
  <c r="W32" i="110" s="1"/>
  <c r="X32" i="110" s="1"/>
  <c r="Y32" i="110" s="1"/>
  <c r="Z32" i="110" s="1"/>
  <c r="Q31" i="110"/>
  <c r="R31" i="110" s="1"/>
  <c r="S31" i="110" s="1"/>
  <c r="T31" i="110" s="1"/>
  <c r="U31" i="110" s="1"/>
  <c r="V31" i="110" s="1"/>
  <c r="W31" i="110" s="1"/>
  <c r="X31" i="110" s="1"/>
  <c r="Y31" i="110" s="1"/>
  <c r="Z31" i="110" s="1"/>
  <c r="P31" i="110"/>
  <c r="P30" i="110"/>
  <c r="Q30" i="110" s="1"/>
  <c r="R30" i="110" s="1"/>
  <c r="S30" i="110" s="1"/>
  <c r="T30" i="110" s="1"/>
  <c r="U30" i="110" s="1"/>
  <c r="V30" i="110" s="1"/>
  <c r="W30" i="110" s="1"/>
  <c r="X30" i="110" s="1"/>
  <c r="Y30" i="110" s="1"/>
  <c r="Z30" i="110" s="1"/>
  <c r="P29" i="110"/>
  <c r="Q29" i="110" s="1"/>
  <c r="R29" i="110" s="1"/>
  <c r="S29" i="110" s="1"/>
  <c r="T29" i="110" s="1"/>
  <c r="U29" i="110" s="1"/>
  <c r="V29" i="110" s="1"/>
  <c r="W29" i="110" s="1"/>
  <c r="X29" i="110" s="1"/>
  <c r="Y29" i="110" s="1"/>
  <c r="Z29" i="110" s="1"/>
  <c r="P28" i="110"/>
  <c r="Q28" i="110" s="1"/>
  <c r="R28" i="110" s="1"/>
  <c r="S28" i="110" s="1"/>
  <c r="T28" i="110" s="1"/>
  <c r="U28" i="110" s="1"/>
  <c r="V28" i="110" s="1"/>
  <c r="W28" i="110" s="1"/>
  <c r="X28" i="110" s="1"/>
  <c r="Y28" i="110" s="1"/>
  <c r="Z28" i="110" s="1"/>
  <c r="Q27" i="110"/>
  <c r="R27" i="110" s="1"/>
  <c r="S27" i="110" s="1"/>
  <c r="T27" i="110" s="1"/>
  <c r="U27" i="110" s="1"/>
  <c r="V27" i="110" s="1"/>
  <c r="W27" i="110" s="1"/>
  <c r="X27" i="110" s="1"/>
  <c r="Y27" i="110" s="1"/>
  <c r="Z27" i="110" s="1"/>
  <c r="P27" i="110"/>
  <c r="Z20" i="110"/>
  <c r="Y20" i="110"/>
  <c r="X20" i="110"/>
  <c r="W20" i="110"/>
  <c r="V20" i="110"/>
  <c r="U20" i="110"/>
  <c r="T20" i="110"/>
  <c r="S20" i="110"/>
  <c r="R20" i="110"/>
  <c r="Z19" i="110"/>
  <c r="Y19" i="110"/>
  <c r="X19" i="110"/>
  <c r="W19" i="110"/>
  <c r="V19" i="110"/>
  <c r="U19" i="110"/>
  <c r="T19" i="110"/>
  <c r="S19" i="110"/>
  <c r="R19" i="110"/>
  <c r="R18" i="110"/>
  <c r="S18" i="110" s="1"/>
  <c r="T18" i="110" s="1"/>
  <c r="U18" i="110" s="1"/>
  <c r="V18" i="110" s="1"/>
  <c r="W18" i="110" s="1"/>
  <c r="X18" i="110" s="1"/>
  <c r="Y18" i="110" s="1"/>
  <c r="Z18" i="110" s="1"/>
  <c r="Z17" i="110"/>
  <c r="Y17" i="110"/>
  <c r="X17" i="110"/>
  <c r="W17" i="110"/>
  <c r="V17" i="110"/>
  <c r="U17" i="110"/>
  <c r="T17" i="110"/>
  <c r="S17" i="110"/>
  <c r="R17" i="110"/>
  <c r="R16" i="110"/>
  <c r="S16" i="110" s="1"/>
  <c r="T16" i="110" s="1"/>
  <c r="U16" i="110" s="1"/>
  <c r="V16" i="110" s="1"/>
  <c r="W16" i="110" s="1"/>
  <c r="X16" i="110" s="1"/>
  <c r="Y16" i="110" s="1"/>
  <c r="Z16" i="110" s="1"/>
  <c r="R15" i="110"/>
  <c r="S15" i="110" s="1"/>
  <c r="T15" i="110" s="1"/>
  <c r="U15" i="110" s="1"/>
  <c r="V15" i="110" s="1"/>
  <c r="W15" i="110" s="1"/>
  <c r="X15" i="110" s="1"/>
  <c r="Y15" i="110" s="1"/>
  <c r="Z15" i="110" s="1"/>
  <c r="Z14" i="110"/>
  <c r="Y14" i="110"/>
  <c r="X14" i="110"/>
  <c r="W14" i="110"/>
  <c r="V14" i="110"/>
  <c r="U14" i="110"/>
  <c r="T14" i="110"/>
  <c r="S14" i="110"/>
  <c r="R14" i="110"/>
  <c r="S13" i="110"/>
  <c r="T13" i="110" s="1"/>
  <c r="U13" i="110" s="1"/>
  <c r="V13" i="110" s="1"/>
  <c r="W13" i="110" s="1"/>
  <c r="X13" i="110" s="1"/>
  <c r="Y13" i="110" s="1"/>
  <c r="Z13" i="110" s="1"/>
  <c r="R13" i="110"/>
  <c r="Z70" i="9"/>
  <c r="X70" i="9"/>
  <c r="W2" i="9"/>
  <c r="A4" i="118"/>
  <c r="A3" i="117"/>
  <c r="G38" i="115"/>
  <c r="F38" i="115"/>
  <c r="A23" i="115"/>
  <c r="G22" i="115"/>
  <c r="A22" i="115"/>
  <c r="G18" i="115"/>
  <c r="F18" i="115"/>
  <c r="A3" i="115"/>
  <c r="G2" i="115"/>
  <c r="A2" i="115"/>
  <c r="A3" i="11"/>
  <c r="A1" i="11"/>
  <c r="R25" i="5"/>
  <c r="Q25" i="5"/>
  <c r="M25" i="5"/>
  <c r="L25" i="5"/>
  <c r="K25" i="5"/>
  <c r="J25" i="5"/>
  <c r="I25" i="5"/>
  <c r="H25" i="5"/>
  <c r="G25" i="5"/>
  <c r="F25" i="5"/>
  <c r="AE24" i="5"/>
  <c r="AE23" i="5"/>
  <c r="P23" i="5" s="1"/>
  <c r="O23" i="5"/>
  <c r="N23" i="5"/>
  <c r="AE22" i="5"/>
  <c r="P22" i="5" s="1"/>
  <c r="O22" i="5"/>
  <c r="N22" i="5"/>
  <c r="AE21" i="5"/>
  <c r="P21" i="5" s="1"/>
  <c r="O21" i="5"/>
  <c r="N21" i="5"/>
  <c r="AE20" i="5"/>
  <c r="P20" i="5" s="1"/>
  <c r="O20" i="5"/>
  <c r="N20" i="5"/>
  <c r="AE19" i="5"/>
  <c r="P19" i="5" s="1"/>
  <c r="O19" i="5"/>
  <c r="N19" i="5"/>
  <c r="AE18" i="5"/>
  <c r="P18" i="5" s="1"/>
  <c r="O18" i="5"/>
  <c r="N18" i="5"/>
  <c r="AE17" i="5"/>
  <c r="P17" i="5" s="1"/>
  <c r="O17" i="5"/>
  <c r="N17" i="5"/>
  <c r="AE16" i="5"/>
  <c r="P16" i="5" s="1"/>
  <c r="O16" i="5"/>
  <c r="N16" i="5"/>
  <c r="AE15" i="5"/>
  <c r="P15" i="5" s="1"/>
  <c r="O15" i="5"/>
  <c r="N15" i="5"/>
  <c r="AE14" i="5"/>
  <c r="P14" i="5" s="1"/>
  <c r="O14" i="5"/>
  <c r="N14" i="5"/>
  <c r="AE13" i="5"/>
  <c r="P13" i="5" s="1"/>
  <c r="O13" i="5"/>
  <c r="N13" i="5"/>
  <c r="AE12" i="5"/>
  <c r="P12" i="5" s="1"/>
  <c r="O12" i="5"/>
  <c r="N12" i="5"/>
  <c r="AE11" i="5"/>
  <c r="P11" i="5" s="1"/>
  <c r="O11" i="5"/>
  <c r="N11" i="5"/>
  <c r="AE10" i="5"/>
  <c r="P10" i="5" s="1"/>
  <c r="O10" i="5"/>
  <c r="N10" i="5"/>
  <c r="AE9" i="5"/>
  <c r="P9" i="5" s="1"/>
  <c r="O9" i="5"/>
  <c r="N9" i="5"/>
  <c r="AE8" i="5"/>
  <c r="P8" i="5" s="1"/>
  <c r="O8" i="5"/>
  <c r="N8" i="5"/>
  <c r="AE7" i="5"/>
  <c r="P7" i="5" s="1"/>
  <c r="O7" i="5"/>
  <c r="N7" i="5"/>
  <c r="AE6" i="5"/>
  <c r="P6" i="5" s="1"/>
  <c r="O6" i="5"/>
  <c r="N6" i="5"/>
  <c r="A1" i="5"/>
  <c r="P50" i="110" l="1"/>
  <c r="Q50" i="110" s="1"/>
  <c r="R50" i="110" s="1"/>
  <c r="S50" i="110" s="1"/>
  <c r="T50" i="110" s="1"/>
  <c r="U50" i="110" s="1"/>
  <c r="V50" i="110" s="1"/>
  <c r="W50" i="110" s="1"/>
  <c r="X50" i="110" s="1"/>
  <c r="Y50" i="110" s="1"/>
  <c r="Z50" i="110" s="1"/>
  <c r="S14" i="5"/>
  <c r="S18" i="5"/>
  <c r="T18" i="5" s="1"/>
  <c r="S12" i="5"/>
  <c r="S16" i="5"/>
  <c r="S20" i="5"/>
  <c r="T40" i="110"/>
  <c r="U40" i="110" s="1"/>
  <c r="V40" i="110" s="1"/>
  <c r="W40" i="110" s="1"/>
  <c r="X40" i="110" s="1"/>
  <c r="Y40" i="110" s="1"/>
  <c r="Z40" i="110" s="1"/>
  <c r="S44" i="110"/>
  <c r="O25" i="5"/>
  <c r="S8" i="5"/>
  <c r="N25" i="5"/>
  <c r="S22" i="5"/>
  <c r="S23" i="5"/>
  <c r="T23" i="5" s="1"/>
  <c r="S7" i="5"/>
  <c r="T7" i="5" s="1"/>
  <c r="S9" i="5"/>
  <c r="T9" i="5" s="1"/>
  <c r="S10" i="5"/>
  <c r="T10" i="5" s="1"/>
  <c r="S11" i="5"/>
  <c r="T11" i="5" s="1"/>
  <c r="S13" i="5"/>
  <c r="T13" i="5" s="1"/>
  <c r="S15" i="5"/>
  <c r="T15" i="5" s="1"/>
  <c r="S17" i="5"/>
  <c r="T17" i="5" s="1"/>
  <c r="S19" i="5"/>
  <c r="T19" i="5" s="1"/>
  <c r="S21" i="5"/>
  <c r="T21" i="5" s="1"/>
  <c r="P25" i="5"/>
  <c r="T8" i="5"/>
  <c r="T12" i="5"/>
  <c r="T14" i="5"/>
  <c r="T16" i="5"/>
  <c r="T20" i="5"/>
  <c r="T22" i="5"/>
  <c r="S6" i="5"/>
  <c r="D40" i="110" l="1"/>
  <c r="T44" i="110"/>
  <c r="U44" i="110" s="1"/>
  <c r="V44" i="110" s="1"/>
  <c r="W44" i="110" s="1"/>
  <c r="X44" i="110" s="1"/>
  <c r="Y44" i="110" s="1"/>
  <c r="Z44" i="110" s="1"/>
  <c r="S25" i="5"/>
  <c r="T6" i="5"/>
  <c r="T25" i="5" s="1"/>
  <c r="J19" i="109"/>
  <c r="K19" i="109" s="1"/>
  <c r="L19" i="109" s="1"/>
  <c r="D44" i="110" l="1"/>
  <c r="M19" i="109"/>
  <c r="N19" i="109" s="1"/>
  <c r="O19" i="109" s="1"/>
  <c r="P19" i="109" s="1"/>
  <c r="Q19" i="109" s="1"/>
  <c r="R19" i="109" s="1"/>
  <c r="S19" i="109" s="1"/>
  <c r="T19" i="109" s="1"/>
  <c r="U19" i="109" s="1"/>
  <c r="V19" i="109" s="1"/>
  <c r="H19" i="109" l="1"/>
  <c r="T20" i="4"/>
  <c r="S20" i="4"/>
  <c r="R20" i="4"/>
  <c r="T19" i="4"/>
  <c r="S19" i="4"/>
  <c r="R19" i="4"/>
  <c r="T18" i="4"/>
  <c r="S18" i="4"/>
  <c r="R18" i="4"/>
  <c r="T17" i="4"/>
  <c r="S17" i="4"/>
  <c r="R17" i="4"/>
  <c r="T16" i="4"/>
  <c r="S16" i="4"/>
  <c r="R16" i="4"/>
  <c r="T15" i="4"/>
  <c r="S15" i="4"/>
  <c r="R15" i="4"/>
  <c r="T14" i="4"/>
  <c r="S14" i="4"/>
  <c r="R14" i="4"/>
  <c r="T13" i="4"/>
  <c r="S13" i="4"/>
  <c r="R13" i="4"/>
  <c r="T12" i="4"/>
  <c r="S12" i="4"/>
  <c r="R12" i="4"/>
  <c r="T11" i="4"/>
  <c r="S11" i="4"/>
  <c r="R11" i="4"/>
  <c r="T10" i="4"/>
  <c r="S10" i="4"/>
  <c r="R10" i="4"/>
  <c r="T9" i="4"/>
  <c r="S9" i="4"/>
  <c r="R9" i="4"/>
  <c r="T8" i="4"/>
  <c r="S8" i="4"/>
  <c r="R8" i="4"/>
  <c r="T7" i="4"/>
  <c r="S7" i="4"/>
  <c r="R7" i="4"/>
  <c r="T6" i="4"/>
  <c r="S6" i="4"/>
  <c r="R6" i="4"/>
  <c r="B9" i="6"/>
  <c r="J9" i="6" s="1"/>
  <c r="G1" i="6"/>
  <c r="G6" i="6"/>
  <c r="B7" i="6"/>
  <c r="E30" i="6"/>
  <c r="M30" i="6" s="1"/>
  <c r="A29" i="6"/>
  <c r="I29" i="6" s="1"/>
  <c r="G29" i="6"/>
  <c r="O29" i="6" s="1"/>
  <c r="G11" i="6"/>
  <c r="O11" i="6" s="1"/>
  <c r="O23" i="6" s="1"/>
  <c r="L25" i="6" s="1"/>
  <c r="F11" i="6"/>
  <c r="N11" i="6" s="1"/>
  <c r="N23" i="6" s="1"/>
  <c r="B50" i="3"/>
  <c r="C50" i="3"/>
  <c r="A50" i="3"/>
  <c r="A23" i="3"/>
  <c r="C23" i="3"/>
  <c r="B23" i="3"/>
  <c r="J20" i="109"/>
  <c r="K20" i="109" s="1"/>
  <c r="L20" i="109" s="1"/>
  <c r="M20" i="109" s="1"/>
  <c r="N20" i="109" s="1"/>
  <c r="O20" i="109" s="1"/>
  <c r="P20" i="109" s="1"/>
  <c r="Q20" i="109" s="1"/>
  <c r="R20" i="109" s="1"/>
  <c r="S20" i="109" s="1"/>
  <c r="T20" i="109" s="1"/>
  <c r="U20" i="109" s="1"/>
  <c r="V20" i="109" s="1"/>
  <c r="F35" i="110"/>
  <c r="H35" i="110" s="1"/>
  <c r="F27" i="110"/>
  <c r="I27" i="110" s="1"/>
  <c r="D28" i="110"/>
  <c r="F28" i="110" s="1"/>
  <c r="D29" i="110"/>
  <c r="F29" i="110" s="1"/>
  <c r="F30" i="110"/>
  <c r="I30" i="110" s="1"/>
  <c r="F31" i="110"/>
  <c r="I31" i="110" s="1"/>
  <c r="F32" i="110"/>
  <c r="I32" i="110" s="1"/>
  <c r="F33" i="110"/>
  <c r="I33" i="110" s="1"/>
  <c r="F38" i="110"/>
  <c r="H38" i="110" s="1"/>
  <c r="F39" i="110"/>
  <c r="H39" i="110" s="1"/>
  <c r="F43" i="110"/>
  <c r="H43" i="110" s="1"/>
  <c r="H14" i="110"/>
  <c r="H17" i="110"/>
  <c r="H19" i="110"/>
  <c r="H20" i="110"/>
  <c r="H27" i="110"/>
  <c r="I101" i="110"/>
  <c r="I95" i="110"/>
  <c r="I100" i="110"/>
  <c r="I99" i="110"/>
  <c r="I98" i="110"/>
  <c r="I97" i="110"/>
  <c r="I96" i="110"/>
  <c r="I90" i="110"/>
  <c r="E13" i="110"/>
  <c r="F13" i="110" s="1"/>
  <c r="I13" i="110" s="1"/>
  <c r="E15" i="110"/>
  <c r="F15" i="110" s="1"/>
  <c r="E16" i="110"/>
  <c r="F16" i="110" s="1"/>
  <c r="E18" i="110"/>
  <c r="F18" i="110" s="1"/>
  <c r="H18" i="110" s="1"/>
  <c r="E14" i="110"/>
  <c r="F14" i="110" s="1"/>
  <c r="I14" i="110" s="1"/>
  <c r="E17" i="110"/>
  <c r="F17" i="110" s="1"/>
  <c r="I17" i="110" s="1"/>
  <c r="E19" i="110"/>
  <c r="F19" i="110"/>
  <c r="I19" i="110" s="1"/>
  <c r="E20" i="110"/>
  <c r="F20" i="110" s="1"/>
  <c r="I20" i="110" s="1"/>
  <c r="F26" i="110"/>
  <c r="H26" i="110" s="1"/>
  <c r="I84" i="110"/>
  <c r="I89" i="110"/>
  <c r="I88" i="110"/>
  <c r="I87" i="110"/>
  <c r="I86" i="110"/>
  <c r="I85" i="110"/>
  <c r="I65" i="110"/>
  <c r="I59" i="110"/>
  <c r="I64" i="110"/>
  <c r="I63" i="110"/>
  <c r="I62" i="110"/>
  <c r="I61" i="110"/>
  <c r="I60" i="110"/>
  <c r="D112" i="110"/>
  <c r="J5" i="114"/>
  <c r="D111" i="110"/>
  <c r="C39" i="3"/>
  <c r="D39" i="3"/>
  <c r="E39" i="3"/>
  <c r="B39" i="3"/>
  <c r="C12" i="3"/>
  <c r="D12" i="3"/>
  <c r="E12" i="3"/>
  <c r="B12" i="3"/>
  <c r="O6" i="6"/>
  <c r="A159" i="54"/>
  <c r="A128" i="54"/>
  <c r="G118" i="54"/>
  <c r="F118" i="54"/>
  <c r="A103" i="54"/>
  <c r="G102" i="54"/>
  <c r="A102" i="54"/>
  <c r="B8" i="110"/>
  <c r="E109" i="110"/>
  <c r="A11" i="110" s="1"/>
  <c r="A12" i="110"/>
  <c r="B13" i="110"/>
  <c r="AD13" i="110"/>
  <c r="AE13" i="110"/>
  <c r="AF13" i="110" s="1"/>
  <c r="AG13" i="110" s="1"/>
  <c r="AH13" i="110" s="1"/>
  <c r="AI13" i="110" s="1"/>
  <c r="AJ13" i="110" s="1"/>
  <c r="AK13" i="110" s="1"/>
  <c r="AL13" i="110" s="1"/>
  <c r="AM13" i="110" s="1"/>
  <c r="AN13" i="110" s="1"/>
  <c r="AO13" i="110" s="1"/>
  <c r="B14" i="110"/>
  <c r="AD14" i="110"/>
  <c r="AE14" i="110"/>
  <c r="AF14" i="110"/>
  <c r="AG14" i="110"/>
  <c r="AH14" i="110"/>
  <c r="AI14" i="110"/>
  <c r="AJ14" i="110"/>
  <c r="AK14" i="110"/>
  <c r="AL14" i="110"/>
  <c r="AM14" i="110"/>
  <c r="AN14" i="110"/>
  <c r="AO14" i="110"/>
  <c r="B15" i="110"/>
  <c r="AD15" i="110"/>
  <c r="AE15" i="110"/>
  <c r="AF15" i="110" s="1"/>
  <c r="AG15" i="110" s="1"/>
  <c r="AH15" i="110" s="1"/>
  <c r="AI15" i="110" s="1"/>
  <c r="AJ15" i="110" s="1"/>
  <c r="AK15" i="110" s="1"/>
  <c r="AL15" i="110" s="1"/>
  <c r="AM15" i="110" s="1"/>
  <c r="AN15" i="110" s="1"/>
  <c r="AO15" i="110" s="1"/>
  <c r="B16" i="110"/>
  <c r="AD16" i="110"/>
  <c r="AE16" i="110" s="1"/>
  <c r="AF16" i="110" s="1"/>
  <c r="AG16" i="110" s="1"/>
  <c r="AH16" i="110" s="1"/>
  <c r="AI16" i="110" s="1"/>
  <c r="AJ16" i="110" s="1"/>
  <c r="AK16" i="110" s="1"/>
  <c r="AL16" i="110" s="1"/>
  <c r="AM16" i="110" s="1"/>
  <c r="AN16" i="110" s="1"/>
  <c r="AO16" i="110" s="1"/>
  <c r="B17" i="110"/>
  <c r="AD17" i="110"/>
  <c r="AE17" i="110"/>
  <c r="AF17" i="110"/>
  <c r="AG17" i="110"/>
  <c r="AH17" i="110"/>
  <c r="AI17" i="110"/>
  <c r="AJ17" i="110"/>
  <c r="AK17" i="110"/>
  <c r="AL17" i="110"/>
  <c r="AM17" i="110"/>
  <c r="AN17" i="110"/>
  <c r="AO17" i="110"/>
  <c r="B18" i="110"/>
  <c r="AD18" i="110"/>
  <c r="AE18" i="110" s="1"/>
  <c r="AF18" i="110" s="1"/>
  <c r="AG18" i="110" s="1"/>
  <c r="AH18" i="110" s="1"/>
  <c r="AI18" i="110" s="1"/>
  <c r="AJ18" i="110" s="1"/>
  <c r="AK18" i="110" s="1"/>
  <c r="AL18" i="110" s="1"/>
  <c r="AM18" i="110" s="1"/>
  <c r="AN18" i="110" s="1"/>
  <c r="AO18" i="110" s="1"/>
  <c r="B19" i="110"/>
  <c r="AD19" i="110"/>
  <c r="AE19" i="110"/>
  <c r="AF19" i="110"/>
  <c r="AG19" i="110"/>
  <c r="AH19" i="110"/>
  <c r="AI19" i="110"/>
  <c r="AJ19" i="110"/>
  <c r="AK19" i="110"/>
  <c r="AL19" i="110"/>
  <c r="AM19" i="110"/>
  <c r="AN19" i="110"/>
  <c r="AO19" i="110"/>
  <c r="B20" i="110"/>
  <c r="AD20" i="110"/>
  <c r="AE20" i="110"/>
  <c r="AF20" i="110"/>
  <c r="AG20" i="110"/>
  <c r="AH20" i="110"/>
  <c r="AI20" i="110"/>
  <c r="AJ20" i="110"/>
  <c r="AK20" i="110"/>
  <c r="AL20" i="110"/>
  <c r="AM20" i="110"/>
  <c r="AN20" i="110"/>
  <c r="AO20" i="110"/>
  <c r="D24" i="110"/>
  <c r="I26" i="110"/>
  <c r="C27" i="110"/>
  <c r="AE27" i="110"/>
  <c r="AF27" i="110" s="1"/>
  <c r="AG27" i="110" s="1"/>
  <c r="AH27" i="110" s="1"/>
  <c r="AI27" i="110" s="1"/>
  <c r="AJ27" i="110" s="1"/>
  <c r="AK27" i="110" s="1"/>
  <c r="AL27" i="110" s="1"/>
  <c r="AM27" i="110" s="1"/>
  <c r="AN27" i="110" s="1"/>
  <c r="AO27" i="110" s="1"/>
  <c r="AE28" i="110"/>
  <c r="AF28" i="110" s="1"/>
  <c r="AG28" i="110" s="1"/>
  <c r="AH28" i="110" s="1"/>
  <c r="AI28" i="110" s="1"/>
  <c r="AJ28" i="110" s="1"/>
  <c r="AK28" i="110" s="1"/>
  <c r="AL28" i="110" s="1"/>
  <c r="AM28" i="110" s="1"/>
  <c r="AN28" i="110" s="1"/>
  <c r="AO28" i="110" s="1"/>
  <c r="AE29" i="110"/>
  <c r="AF29" i="110" s="1"/>
  <c r="AG29" i="110" s="1"/>
  <c r="AH29" i="110" s="1"/>
  <c r="AI29" i="110" s="1"/>
  <c r="AJ29" i="110" s="1"/>
  <c r="AK29" i="110" s="1"/>
  <c r="AL29" i="110" s="1"/>
  <c r="AM29" i="110" s="1"/>
  <c r="AN29" i="110" s="1"/>
  <c r="AO29" i="110" s="1"/>
  <c r="AE30" i="110"/>
  <c r="AF30" i="110" s="1"/>
  <c r="AG30" i="110" s="1"/>
  <c r="AH30" i="110" s="1"/>
  <c r="AI30" i="110" s="1"/>
  <c r="AJ30" i="110" s="1"/>
  <c r="AK30" i="110" s="1"/>
  <c r="AL30" i="110" s="1"/>
  <c r="AM30" i="110" s="1"/>
  <c r="AN30" i="110" s="1"/>
  <c r="AO30" i="110" s="1"/>
  <c r="AE31" i="110"/>
  <c r="AF31" i="110" s="1"/>
  <c r="AG31" i="110" s="1"/>
  <c r="AH31" i="110" s="1"/>
  <c r="AI31" i="110" s="1"/>
  <c r="AJ31" i="110" s="1"/>
  <c r="AK31" i="110" s="1"/>
  <c r="AL31" i="110" s="1"/>
  <c r="AM31" i="110" s="1"/>
  <c r="AN31" i="110" s="1"/>
  <c r="AO31" i="110" s="1"/>
  <c r="AE32" i="110"/>
  <c r="AF32" i="110"/>
  <c r="AG32" i="110" s="1"/>
  <c r="AH32" i="110" s="1"/>
  <c r="AI32" i="110" s="1"/>
  <c r="AJ32" i="110" s="1"/>
  <c r="AK32" i="110" s="1"/>
  <c r="AL32" i="110" s="1"/>
  <c r="AM32" i="110" s="1"/>
  <c r="AN32" i="110" s="1"/>
  <c r="AO32" i="110" s="1"/>
  <c r="AE33" i="110"/>
  <c r="AF33" i="110" s="1"/>
  <c r="AG33" i="110" s="1"/>
  <c r="AH33" i="110" s="1"/>
  <c r="AI33" i="110" s="1"/>
  <c r="AJ33" i="110" s="1"/>
  <c r="AK33" i="110" s="1"/>
  <c r="AL33" i="110" s="1"/>
  <c r="AM33" i="110" s="1"/>
  <c r="AN33" i="110" s="1"/>
  <c r="AO33" i="110" s="1"/>
  <c r="AE34" i="110"/>
  <c r="AF34" i="110" s="1"/>
  <c r="AG34" i="110" s="1"/>
  <c r="AH34" i="110" s="1"/>
  <c r="AI34" i="110" s="1"/>
  <c r="AJ34" i="110" s="1"/>
  <c r="AK34" i="110" s="1"/>
  <c r="AL34" i="110" s="1"/>
  <c r="AM34" i="110" s="1"/>
  <c r="AN34" i="110" s="1"/>
  <c r="AO34" i="110" s="1"/>
  <c r="AE35" i="110"/>
  <c r="AF35" i="110" s="1"/>
  <c r="AG35" i="110" s="1"/>
  <c r="AH35" i="110" s="1"/>
  <c r="AI35" i="110" s="1"/>
  <c r="AJ35" i="110" s="1"/>
  <c r="AK35" i="110" s="1"/>
  <c r="AL35" i="110" s="1"/>
  <c r="AM35" i="110" s="1"/>
  <c r="AN35" i="110" s="1"/>
  <c r="AO35" i="110" s="1"/>
  <c r="AE36" i="110"/>
  <c r="AF36" i="110"/>
  <c r="AG36" i="110" s="1"/>
  <c r="AH36" i="110" s="1"/>
  <c r="AI36" i="110" s="1"/>
  <c r="AJ36" i="110" s="1"/>
  <c r="AK36" i="110" s="1"/>
  <c r="AL36" i="110" s="1"/>
  <c r="AM36" i="110" s="1"/>
  <c r="AN36" i="110" s="1"/>
  <c r="AO36" i="110" s="1"/>
  <c r="AE37" i="110"/>
  <c r="AF37" i="110" s="1"/>
  <c r="AG37" i="110" s="1"/>
  <c r="AH37" i="110" s="1"/>
  <c r="AI37" i="110" s="1"/>
  <c r="AJ37" i="110" s="1"/>
  <c r="AK37" i="110" s="1"/>
  <c r="AL37" i="110" s="1"/>
  <c r="AM37" i="110" s="1"/>
  <c r="AN37" i="110" s="1"/>
  <c r="AO37" i="110" s="1"/>
  <c r="AE38" i="110"/>
  <c r="AF38" i="110" s="1"/>
  <c r="AG38" i="110" s="1"/>
  <c r="AH38" i="110" s="1"/>
  <c r="AI38" i="110" s="1"/>
  <c r="AJ38" i="110" s="1"/>
  <c r="AK38" i="110" s="1"/>
  <c r="AL38" i="110" s="1"/>
  <c r="AM38" i="110" s="1"/>
  <c r="AN38" i="110" s="1"/>
  <c r="AO38" i="110" s="1"/>
  <c r="AE39" i="110"/>
  <c r="AF39" i="110" s="1"/>
  <c r="AG39" i="110" s="1"/>
  <c r="AH39" i="110" s="1"/>
  <c r="AI39" i="110" s="1"/>
  <c r="AJ39" i="110" s="1"/>
  <c r="AK39" i="110" s="1"/>
  <c r="AL39" i="110" s="1"/>
  <c r="AM39" i="110" s="1"/>
  <c r="AN39" i="110" s="1"/>
  <c r="AO39" i="110" s="1"/>
  <c r="AE40" i="110"/>
  <c r="AF40" i="110" s="1"/>
  <c r="AG40" i="110" s="1"/>
  <c r="AH40" i="110" s="1"/>
  <c r="AI40" i="110" s="1"/>
  <c r="AJ40" i="110" s="1"/>
  <c r="AK40" i="110" s="1"/>
  <c r="AL40" i="110" s="1"/>
  <c r="AM40" i="110" s="1"/>
  <c r="AN40" i="110" s="1"/>
  <c r="AO40" i="110" s="1"/>
  <c r="AE41" i="110"/>
  <c r="AF41" i="110" s="1"/>
  <c r="AG41" i="110" s="1"/>
  <c r="AH41" i="110" s="1"/>
  <c r="AI41" i="110" s="1"/>
  <c r="AJ41" i="110" s="1"/>
  <c r="AK41" i="110" s="1"/>
  <c r="AL41" i="110" s="1"/>
  <c r="AM41" i="110" s="1"/>
  <c r="AN41" i="110" s="1"/>
  <c r="AO41" i="110" s="1"/>
  <c r="AE42" i="110"/>
  <c r="AF42" i="110" s="1"/>
  <c r="AG42" i="110" s="1"/>
  <c r="AH42" i="110" s="1"/>
  <c r="AI42" i="110" s="1"/>
  <c r="AJ42" i="110" s="1"/>
  <c r="AK42" i="110" s="1"/>
  <c r="AL42" i="110" s="1"/>
  <c r="AM42" i="110" s="1"/>
  <c r="AN42" i="110" s="1"/>
  <c r="AO42" i="110" s="1"/>
  <c r="AE43" i="110"/>
  <c r="AF43" i="110" s="1"/>
  <c r="AG43" i="110" s="1"/>
  <c r="AH43" i="110" s="1"/>
  <c r="AI43" i="110" s="1"/>
  <c r="AJ43" i="110" s="1"/>
  <c r="AK43" i="110" s="1"/>
  <c r="AL43" i="110" s="1"/>
  <c r="AM43" i="110" s="1"/>
  <c r="AN43" i="110" s="1"/>
  <c r="AO43" i="110" s="1"/>
  <c r="AE44" i="110"/>
  <c r="AF44" i="110" s="1"/>
  <c r="AG44" i="110" s="1"/>
  <c r="AH44" i="110" s="1"/>
  <c r="AI44" i="110" s="1"/>
  <c r="AJ44" i="110" s="1"/>
  <c r="AK44" i="110" s="1"/>
  <c r="AL44" i="110" s="1"/>
  <c r="AM44" i="110" s="1"/>
  <c r="AN44" i="110" s="1"/>
  <c r="AO44" i="110" s="1"/>
  <c r="AE47" i="110"/>
  <c r="AF47" i="110" s="1"/>
  <c r="AG47" i="110" s="1"/>
  <c r="AH47" i="110" s="1"/>
  <c r="AI47" i="110" s="1"/>
  <c r="AJ47" i="110" s="1"/>
  <c r="AK47" i="110" s="1"/>
  <c r="AL47" i="110" s="1"/>
  <c r="AM47" i="110" s="1"/>
  <c r="AN47" i="110" s="1"/>
  <c r="AO47" i="110" s="1"/>
  <c r="C55" i="110"/>
  <c r="C50" i="110" s="1"/>
  <c r="F50" i="110" s="1"/>
  <c r="K50" i="110"/>
  <c r="AD55" i="110"/>
  <c r="AD50" i="110" s="1"/>
  <c r="AE55" i="110"/>
  <c r="AF55" i="110"/>
  <c r="AG55" i="110"/>
  <c r="AH55" i="110"/>
  <c r="AI55" i="110"/>
  <c r="AJ55" i="110"/>
  <c r="AK55" i="110"/>
  <c r="AL55" i="110"/>
  <c r="AM55" i="110"/>
  <c r="AN55" i="110"/>
  <c r="AO55" i="110"/>
  <c r="A110" i="110"/>
  <c r="A111" i="110" s="1"/>
  <c r="A112" i="110" s="1"/>
  <c r="A113" i="110" s="1"/>
  <c r="A114" i="110" s="1"/>
  <c r="A115" i="110" s="1"/>
  <c r="A1" i="82"/>
  <c r="A2" i="82"/>
  <c r="F3" i="82"/>
  <c r="G3" i="82"/>
  <c r="H3" i="82"/>
  <c r="I3" i="82"/>
  <c r="J3" i="82"/>
  <c r="K3" i="82"/>
  <c r="L3" i="82"/>
  <c r="M3" i="82"/>
  <c r="N3" i="82"/>
  <c r="O3" i="82"/>
  <c r="P3" i="82"/>
  <c r="Q3" i="82"/>
  <c r="R3" i="82"/>
  <c r="S3" i="82"/>
  <c r="T3" i="82"/>
  <c r="A3" i="114"/>
  <c r="I3" i="114"/>
  <c r="A5" i="114"/>
  <c r="A8" i="114"/>
  <c r="D11" i="114"/>
  <c r="D12" i="114"/>
  <c r="D13" i="114" s="1"/>
  <c r="D14" i="114" s="1"/>
  <c r="B15" i="114" s="1"/>
  <c r="D16" i="114"/>
  <c r="B3" i="3"/>
  <c r="E3" i="3"/>
  <c r="F4" i="3"/>
  <c r="B5" i="3"/>
  <c r="F5" i="3"/>
  <c r="B7" i="3"/>
  <c r="B34" i="3"/>
  <c r="C7" i="3"/>
  <c r="C34" i="3" s="1"/>
  <c r="D7" i="3"/>
  <c r="D34" i="3"/>
  <c r="E7" i="3"/>
  <c r="E34" i="3" s="1"/>
  <c r="B9" i="3"/>
  <c r="C9" i="3"/>
  <c r="D9" i="3"/>
  <c r="E9" i="3"/>
  <c r="B10" i="3"/>
  <c r="C10" i="3"/>
  <c r="C37" i="3" s="1"/>
  <c r="D10" i="3"/>
  <c r="D37" i="3" s="1"/>
  <c r="E10" i="3"/>
  <c r="E37" i="3" s="1"/>
  <c r="B15" i="3"/>
  <c r="C15" i="3"/>
  <c r="D15" i="3"/>
  <c r="E15" i="3"/>
  <c r="E21" i="3"/>
  <c r="E22" i="3"/>
  <c r="E23" i="3"/>
  <c r="B30" i="3"/>
  <c r="E30" i="3"/>
  <c r="F31" i="3"/>
  <c r="A32" i="3"/>
  <c r="B32" i="3"/>
  <c r="F32" i="3"/>
  <c r="B35" i="3"/>
  <c r="C35" i="3"/>
  <c r="D35" i="3"/>
  <c r="E35" i="3"/>
  <c r="B36" i="3"/>
  <c r="C36" i="3"/>
  <c r="D36" i="3"/>
  <c r="E36" i="3"/>
  <c r="B37" i="3"/>
  <c r="B38" i="3"/>
  <c r="C38" i="3"/>
  <c r="D38" i="3"/>
  <c r="E38" i="3"/>
  <c r="B40" i="3"/>
  <c r="C40" i="3"/>
  <c r="D40" i="3"/>
  <c r="E40" i="3"/>
  <c r="B41" i="3"/>
  <c r="C41" i="3"/>
  <c r="D41" i="3"/>
  <c r="E41" i="3"/>
  <c r="B42" i="3"/>
  <c r="C42" i="3"/>
  <c r="D42" i="3"/>
  <c r="E42" i="3"/>
  <c r="E48" i="3"/>
  <c r="E49" i="3"/>
  <c r="E50" i="3"/>
  <c r="O1" i="6"/>
  <c r="G3" i="6"/>
  <c r="O3" i="6" s="1"/>
  <c r="B4" i="6"/>
  <c r="J4" i="6" s="1"/>
  <c r="B5" i="6"/>
  <c r="J5" i="6" s="1"/>
  <c r="J7" i="6"/>
  <c r="L9" i="6"/>
  <c r="E11" i="6"/>
  <c r="M11" i="6" s="1"/>
  <c r="G23" i="6"/>
  <c r="D25" i="6" s="1"/>
  <c r="F29" i="6"/>
  <c r="N29" i="6" s="1"/>
  <c r="I30" i="6"/>
  <c r="E36" i="6"/>
  <c r="M36" i="6"/>
  <c r="B1" i="84"/>
  <c r="C6" i="84"/>
  <c r="D6" i="84"/>
  <c r="E6" i="84"/>
  <c r="F6" i="84"/>
  <c r="G6" i="84"/>
  <c r="H6" i="84"/>
  <c r="I6" i="84"/>
  <c r="J6" i="84"/>
  <c r="C7" i="84"/>
  <c r="C10" i="84" s="1"/>
  <c r="D7" i="84"/>
  <c r="E7" i="84"/>
  <c r="E8" i="84"/>
  <c r="F7" i="84"/>
  <c r="G7" i="84"/>
  <c r="G8" i="84"/>
  <c r="H7" i="84"/>
  <c r="I7" i="84"/>
  <c r="I8" i="84"/>
  <c r="J7" i="84"/>
  <c r="C8" i="84"/>
  <c r="D8" i="84"/>
  <c r="K8" i="84" s="1"/>
  <c r="F8" i="84"/>
  <c r="H8" i="84"/>
  <c r="J8" i="84"/>
  <c r="K9" i="84"/>
  <c r="L17" i="84" s="1"/>
  <c r="C14" i="84"/>
  <c r="D14" i="84"/>
  <c r="E14" i="84"/>
  <c r="J14" i="84"/>
  <c r="C15" i="84"/>
  <c r="C16" i="84"/>
  <c r="D15" i="84"/>
  <c r="D18" i="84" s="1"/>
  <c r="E15" i="84"/>
  <c r="K15" i="84" s="1"/>
  <c r="E16" i="84"/>
  <c r="J15" i="84"/>
  <c r="D16" i="84"/>
  <c r="J16" i="84"/>
  <c r="K16" i="84" s="1"/>
  <c r="K17" i="84"/>
  <c r="F18" i="84"/>
  <c r="G18" i="84"/>
  <c r="H18" i="84"/>
  <c r="I18" i="84"/>
  <c r="A1" i="60"/>
  <c r="N6" i="60"/>
  <c r="O6" i="60"/>
  <c r="S6" i="60" s="1"/>
  <c r="T6" i="60" s="1"/>
  <c r="AE6" i="60"/>
  <c r="P6" i="60" s="1"/>
  <c r="O7" i="60"/>
  <c r="N8" i="60"/>
  <c r="O8" i="60"/>
  <c r="AE8" i="60"/>
  <c r="P8" i="60"/>
  <c r="N9" i="60"/>
  <c r="O9" i="60"/>
  <c r="S9" i="60" s="1"/>
  <c r="T9" i="60" s="1"/>
  <c r="AE9" i="60"/>
  <c r="P9" i="60"/>
  <c r="N10" i="60"/>
  <c r="O10" i="60"/>
  <c r="S10" i="60" s="1"/>
  <c r="T10" i="60" s="1"/>
  <c r="AE10" i="60"/>
  <c r="P10" i="60"/>
  <c r="N11" i="60"/>
  <c r="O11" i="60"/>
  <c r="AE11" i="60"/>
  <c r="P11" i="60"/>
  <c r="N12" i="60"/>
  <c r="O12" i="60"/>
  <c r="AE12" i="60"/>
  <c r="P12" i="60"/>
  <c r="N13" i="60"/>
  <c r="O13" i="60"/>
  <c r="S13" i="60" s="1"/>
  <c r="T13" i="60" s="1"/>
  <c r="AE13" i="60"/>
  <c r="P13" i="60" s="1"/>
  <c r="N14" i="60"/>
  <c r="O14" i="60"/>
  <c r="AE14" i="60"/>
  <c r="P14" i="60" s="1"/>
  <c r="P29" i="60" s="1"/>
  <c r="N15" i="60"/>
  <c r="O15" i="60"/>
  <c r="AE15" i="60"/>
  <c r="P15" i="60" s="1"/>
  <c r="N16" i="60"/>
  <c r="O16" i="60"/>
  <c r="AE16" i="60"/>
  <c r="P16" i="60" s="1"/>
  <c r="N17" i="60"/>
  <c r="O17" i="60"/>
  <c r="AE17" i="60"/>
  <c r="P17" i="60" s="1"/>
  <c r="N18" i="60"/>
  <c r="O18" i="60"/>
  <c r="AE18" i="60"/>
  <c r="P18" i="60" s="1"/>
  <c r="N19" i="60"/>
  <c r="O19" i="60"/>
  <c r="AE19" i="60"/>
  <c r="P19" i="60" s="1"/>
  <c r="N20" i="60"/>
  <c r="O20" i="60"/>
  <c r="AE20" i="60"/>
  <c r="P20" i="60" s="1"/>
  <c r="N21" i="60"/>
  <c r="O21" i="60"/>
  <c r="S21" i="60" s="1"/>
  <c r="T21" i="60" s="1"/>
  <c r="AE21" i="60"/>
  <c r="P21" i="60" s="1"/>
  <c r="N22" i="60"/>
  <c r="O22" i="60"/>
  <c r="AE22" i="60"/>
  <c r="P22" i="60" s="1"/>
  <c r="S22" i="60" s="1"/>
  <c r="T22" i="60" s="1"/>
  <c r="N23" i="60"/>
  <c r="O23" i="60"/>
  <c r="AE23" i="60"/>
  <c r="P23" i="60" s="1"/>
  <c r="N24" i="60"/>
  <c r="O24" i="60"/>
  <c r="AE24" i="60"/>
  <c r="P24" i="60" s="1"/>
  <c r="N25" i="60"/>
  <c r="O25" i="60"/>
  <c r="S25" i="60" s="1"/>
  <c r="T25" i="60" s="1"/>
  <c r="AE25" i="60"/>
  <c r="P25" i="60" s="1"/>
  <c r="N26" i="60"/>
  <c r="O26" i="60"/>
  <c r="AE26" i="60"/>
  <c r="P26" i="60" s="1"/>
  <c r="N27" i="60"/>
  <c r="O27" i="60"/>
  <c r="AE27" i="60"/>
  <c r="P27" i="60"/>
  <c r="S27" i="60" s="1"/>
  <c r="T27" i="60" s="1"/>
  <c r="AE28" i="60"/>
  <c r="F29" i="60"/>
  <c r="G29" i="60"/>
  <c r="H29" i="60"/>
  <c r="I29" i="60"/>
  <c r="Q29" i="60"/>
  <c r="R29" i="60"/>
  <c r="A2" i="109"/>
  <c r="B2" i="109"/>
  <c r="C2" i="109"/>
  <c r="D2" i="109"/>
  <c r="J2" i="109"/>
  <c r="K2" i="109" s="1"/>
  <c r="L2" i="109" s="1"/>
  <c r="M2" i="109" s="1"/>
  <c r="N2" i="109" s="1"/>
  <c r="O2" i="109" s="1"/>
  <c r="P2" i="109" s="1"/>
  <c r="Q2" i="109" s="1"/>
  <c r="R2" i="109" s="1"/>
  <c r="S2" i="109" s="1"/>
  <c r="T2" i="109" s="1"/>
  <c r="U2" i="109" s="1"/>
  <c r="V2" i="109" s="1"/>
  <c r="A3" i="109"/>
  <c r="B3" i="109"/>
  <c r="C3" i="109"/>
  <c r="D3" i="109"/>
  <c r="H3" i="109"/>
  <c r="A4" i="109"/>
  <c r="B4" i="109"/>
  <c r="C4" i="109"/>
  <c r="D4" i="109"/>
  <c r="H4" i="109"/>
  <c r="A5" i="109"/>
  <c r="B5" i="109"/>
  <c r="C5" i="109"/>
  <c r="D5" i="109"/>
  <c r="H5" i="109"/>
  <c r="A6" i="109"/>
  <c r="B6" i="109"/>
  <c r="C6" i="109"/>
  <c r="D6" i="109"/>
  <c r="H6" i="109"/>
  <c r="A7" i="109"/>
  <c r="B7" i="109"/>
  <c r="C7" i="109"/>
  <c r="D7" i="109"/>
  <c r="H7" i="109"/>
  <c r="A8" i="109"/>
  <c r="B8" i="109"/>
  <c r="C8" i="109"/>
  <c r="D8" i="109"/>
  <c r="H8" i="109"/>
  <c r="A9" i="109"/>
  <c r="B9" i="109"/>
  <c r="C9" i="109"/>
  <c r="D9" i="109"/>
  <c r="H9" i="109"/>
  <c r="A10" i="109"/>
  <c r="B10" i="109"/>
  <c r="C10" i="109"/>
  <c r="D10" i="109"/>
  <c r="H10" i="109"/>
  <c r="A11" i="109"/>
  <c r="B11" i="109"/>
  <c r="C11" i="109"/>
  <c r="D11" i="109"/>
  <c r="H11" i="109"/>
  <c r="A12" i="109"/>
  <c r="B12" i="109"/>
  <c r="C12" i="109"/>
  <c r="D12" i="109"/>
  <c r="H12" i="109"/>
  <c r="A13" i="109"/>
  <c r="B13" i="109"/>
  <c r="C13" i="109"/>
  <c r="D13" i="109"/>
  <c r="H13" i="109"/>
  <c r="A14" i="109"/>
  <c r="B14" i="109"/>
  <c r="C14" i="109"/>
  <c r="D14" i="109"/>
  <c r="H14" i="109"/>
  <c r="A15" i="109"/>
  <c r="B15" i="109"/>
  <c r="C15" i="109"/>
  <c r="D15" i="109"/>
  <c r="H15" i="109"/>
  <c r="A16" i="109"/>
  <c r="B16" i="109"/>
  <c r="C16" i="109"/>
  <c r="D16" i="109"/>
  <c r="H16" i="109"/>
  <c r="A17" i="109"/>
  <c r="B17" i="109"/>
  <c r="C17" i="109"/>
  <c r="D17" i="109"/>
  <c r="H17" i="109"/>
  <c r="A18" i="109"/>
  <c r="B18" i="109"/>
  <c r="C18" i="109"/>
  <c r="D18" i="109"/>
  <c r="H18" i="109"/>
  <c r="A19" i="109"/>
  <c r="B19" i="109"/>
  <c r="C19" i="109"/>
  <c r="D19" i="109"/>
  <c r="A20" i="109"/>
  <c r="B20" i="109"/>
  <c r="C20" i="109"/>
  <c r="D20" i="109"/>
  <c r="A21" i="109"/>
  <c r="B21" i="109"/>
  <c r="C21" i="109"/>
  <c r="D21" i="109"/>
  <c r="H21" i="109"/>
  <c r="A22" i="109"/>
  <c r="B22" i="109"/>
  <c r="C22" i="109"/>
  <c r="D22" i="109"/>
  <c r="H22" i="109"/>
  <c r="A23" i="109"/>
  <c r="B23" i="109"/>
  <c r="C23" i="109"/>
  <c r="D23" i="109"/>
  <c r="H23" i="109"/>
  <c r="A24" i="109"/>
  <c r="B24" i="109"/>
  <c r="C24" i="109"/>
  <c r="D24" i="109"/>
  <c r="H24" i="109"/>
  <c r="A25" i="109"/>
  <c r="B25" i="109"/>
  <c r="C25" i="109"/>
  <c r="D25" i="109"/>
  <c r="H25" i="109"/>
  <c r="A26" i="109"/>
  <c r="B26" i="109"/>
  <c r="C26" i="109"/>
  <c r="D26" i="109"/>
  <c r="H26" i="109"/>
  <c r="A27" i="109"/>
  <c r="B27" i="109"/>
  <c r="C27" i="109"/>
  <c r="D27" i="109"/>
  <c r="H27" i="109"/>
  <c r="A28" i="109"/>
  <c r="B28" i="109"/>
  <c r="C28" i="109"/>
  <c r="D28" i="109"/>
  <c r="H28" i="109"/>
  <c r="A29" i="109"/>
  <c r="B29" i="109"/>
  <c r="C29" i="109"/>
  <c r="D29" i="109"/>
  <c r="H29" i="109"/>
  <c r="A30" i="109"/>
  <c r="B30" i="109"/>
  <c r="C30" i="109"/>
  <c r="D30" i="109"/>
  <c r="H30" i="109"/>
  <c r="A31" i="109"/>
  <c r="B31" i="109"/>
  <c r="C31" i="109"/>
  <c r="D31" i="109"/>
  <c r="H31" i="109"/>
  <c r="A32" i="109"/>
  <c r="B32" i="109"/>
  <c r="C32" i="109"/>
  <c r="D32" i="109"/>
  <c r="H32" i="109"/>
  <c r="A33" i="109"/>
  <c r="B33" i="109"/>
  <c r="C33" i="109"/>
  <c r="D33" i="109"/>
  <c r="H33" i="109"/>
  <c r="A34" i="109"/>
  <c r="B34" i="109"/>
  <c r="C34" i="109"/>
  <c r="D34" i="109"/>
  <c r="H34" i="109"/>
  <c r="A35" i="109"/>
  <c r="B35" i="109"/>
  <c r="C35" i="109"/>
  <c r="D35" i="109"/>
  <c r="H35" i="109"/>
  <c r="A36" i="109"/>
  <c r="B36" i="109"/>
  <c r="C36" i="109"/>
  <c r="D36" i="109"/>
  <c r="H36" i="109"/>
  <c r="A37" i="109"/>
  <c r="B37" i="109"/>
  <c r="C37" i="109"/>
  <c r="D37" i="109"/>
  <c r="H37" i="109"/>
  <c r="A38" i="109"/>
  <c r="B38" i="109"/>
  <c r="C38" i="109"/>
  <c r="D38" i="109"/>
  <c r="H38" i="109"/>
  <c r="A39" i="109"/>
  <c r="B39" i="109"/>
  <c r="C39" i="109"/>
  <c r="D39" i="109"/>
  <c r="H39" i="109"/>
  <c r="A40" i="109"/>
  <c r="B40" i="109"/>
  <c r="C40" i="109"/>
  <c r="D40" i="109"/>
  <c r="H40" i="109"/>
  <c r="A41" i="109"/>
  <c r="B41" i="109"/>
  <c r="C41" i="109"/>
  <c r="D41" i="109"/>
  <c r="H41" i="109"/>
  <c r="A42" i="109"/>
  <c r="B42" i="109"/>
  <c r="C42" i="109"/>
  <c r="D42" i="109"/>
  <c r="H42" i="109"/>
  <c r="A43" i="109"/>
  <c r="B43" i="109"/>
  <c r="C43" i="109"/>
  <c r="D43" i="109"/>
  <c r="H43" i="109"/>
  <c r="A44" i="109"/>
  <c r="B44" i="109"/>
  <c r="C44" i="109"/>
  <c r="D44" i="109"/>
  <c r="H44" i="109"/>
  <c r="A45" i="109"/>
  <c r="B45" i="109"/>
  <c r="C45" i="109"/>
  <c r="D45" i="109"/>
  <c r="H45" i="109"/>
  <c r="A46" i="109"/>
  <c r="B46" i="109"/>
  <c r="C46" i="109"/>
  <c r="D46" i="109"/>
  <c r="H46" i="109"/>
  <c r="A47" i="109"/>
  <c r="B47" i="109"/>
  <c r="C47" i="109"/>
  <c r="D47" i="109"/>
  <c r="H47" i="109"/>
  <c r="A48" i="109"/>
  <c r="B48" i="109"/>
  <c r="C48" i="109"/>
  <c r="D48" i="109"/>
  <c r="H48" i="109"/>
  <c r="A49" i="109"/>
  <c r="B49" i="109"/>
  <c r="C49" i="109"/>
  <c r="D49" i="109"/>
  <c r="H49" i="109"/>
  <c r="A50" i="109"/>
  <c r="B50" i="109"/>
  <c r="C50" i="109"/>
  <c r="D50" i="109"/>
  <c r="H50" i="109"/>
  <c r="A51" i="109"/>
  <c r="B51" i="109"/>
  <c r="C51" i="109"/>
  <c r="D51" i="109"/>
  <c r="H51" i="109"/>
  <c r="A52" i="109"/>
  <c r="B52" i="109"/>
  <c r="C52" i="109"/>
  <c r="D52" i="109"/>
  <c r="H52" i="109"/>
  <c r="A53" i="109"/>
  <c r="B53" i="109"/>
  <c r="C53" i="109"/>
  <c r="D53" i="109"/>
  <c r="H53" i="109"/>
  <c r="A54" i="109"/>
  <c r="B54" i="109"/>
  <c r="C54" i="109"/>
  <c r="D54" i="109"/>
  <c r="H54" i="109"/>
  <c r="A55" i="109"/>
  <c r="B55" i="109"/>
  <c r="C55" i="109"/>
  <c r="D55" i="109"/>
  <c r="H55" i="109"/>
  <c r="A56" i="109"/>
  <c r="B56" i="109"/>
  <c r="C56" i="109"/>
  <c r="D56" i="109"/>
  <c r="H56" i="109"/>
  <c r="A57" i="109"/>
  <c r="B57" i="109"/>
  <c r="C57" i="109"/>
  <c r="D57" i="109"/>
  <c r="H57" i="109"/>
  <c r="A58" i="109"/>
  <c r="B58" i="109"/>
  <c r="C58" i="109"/>
  <c r="D58" i="109"/>
  <c r="H58" i="109"/>
  <c r="A59" i="109"/>
  <c r="B59" i="109"/>
  <c r="C59" i="109"/>
  <c r="D59" i="109"/>
  <c r="H59" i="109"/>
  <c r="A60" i="109"/>
  <c r="B60" i="109"/>
  <c r="C60" i="109"/>
  <c r="D60" i="109"/>
  <c r="H60" i="109"/>
  <c r="A61" i="109"/>
  <c r="B61" i="109"/>
  <c r="C61" i="109"/>
  <c r="D61" i="109"/>
  <c r="H61" i="109"/>
  <c r="A62" i="109"/>
  <c r="B62" i="109"/>
  <c r="C62" i="109"/>
  <c r="D62" i="109"/>
  <c r="H62" i="109"/>
  <c r="A63" i="109"/>
  <c r="B63" i="109"/>
  <c r="C63" i="109"/>
  <c r="D63" i="109"/>
  <c r="H63" i="109"/>
  <c r="A64" i="109"/>
  <c r="B64" i="109"/>
  <c r="C64" i="109"/>
  <c r="D64" i="109"/>
  <c r="H64" i="109"/>
  <c r="A65" i="109"/>
  <c r="B65" i="109"/>
  <c r="C65" i="109"/>
  <c r="D65" i="109"/>
  <c r="H65" i="109"/>
  <c r="A66" i="109"/>
  <c r="B66" i="109"/>
  <c r="C66" i="109"/>
  <c r="D66" i="109"/>
  <c r="H66" i="109"/>
  <c r="A67" i="109"/>
  <c r="B67" i="109"/>
  <c r="C67" i="109"/>
  <c r="D67" i="109"/>
  <c r="H67" i="109"/>
  <c r="A68" i="109"/>
  <c r="B68" i="109"/>
  <c r="C68" i="109"/>
  <c r="D68" i="109"/>
  <c r="H68" i="109"/>
  <c r="A69" i="109"/>
  <c r="B69" i="109"/>
  <c r="C69" i="109"/>
  <c r="D69" i="109"/>
  <c r="H69" i="109"/>
  <c r="A70" i="109"/>
  <c r="B70" i="109"/>
  <c r="C70" i="109"/>
  <c r="D70" i="109"/>
  <c r="H70" i="109"/>
  <c r="A71" i="109"/>
  <c r="B71" i="109"/>
  <c r="C71" i="109"/>
  <c r="D71" i="109"/>
  <c r="H71" i="109"/>
  <c r="A72" i="109"/>
  <c r="B72" i="109"/>
  <c r="C72" i="109"/>
  <c r="D72" i="109"/>
  <c r="H72" i="109"/>
  <c r="A73" i="109"/>
  <c r="B73" i="109"/>
  <c r="C73" i="109"/>
  <c r="D73" i="109"/>
  <c r="H73" i="109"/>
  <c r="A74" i="109"/>
  <c r="B74" i="109"/>
  <c r="C74" i="109"/>
  <c r="D74" i="109"/>
  <c r="H74" i="109"/>
  <c r="A75" i="109"/>
  <c r="B75" i="109"/>
  <c r="C75" i="109"/>
  <c r="D75" i="109"/>
  <c r="H75" i="109"/>
  <c r="A76" i="109"/>
  <c r="B76" i="109"/>
  <c r="C76" i="109"/>
  <c r="D76" i="109"/>
  <c r="H76" i="109"/>
  <c r="A77" i="109"/>
  <c r="B77" i="109"/>
  <c r="C77" i="109"/>
  <c r="D77" i="109"/>
  <c r="H77" i="109"/>
  <c r="A78" i="109"/>
  <c r="B78" i="109"/>
  <c r="C78" i="109"/>
  <c r="D78" i="109"/>
  <c r="H78" i="109"/>
  <c r="A79" i="109"/>
  <c r="B79" i="109"/>
  <c r="C79" i="109"/>
  <c r="D79" i="109"/>
  <c r="H79" i="109"/>
  <c r="A80" i="109"/>
  <c r="B80" i="109"/>
  <c r="C80" i="109"/>
  <c r="D80" i="109"/>
  <c r="H80" i="109"/>
  <c r="A81" i="109"/>
  <c r="B81" i="109"/>
  <c r="C81" i="109"/>
  <c r="D81" i="109"/>
  <c r="H81" i="109"/>
  <c r="A82" i="109"/>
  <c r="B82" i="109"/>
  <c r="C82" i="109"/>
  <c r="D82" i="109"/>
  <c r="H82" i="109"/>
  <c r="A83" i="109"/>
  <c r="B83" i="109"/>
  <c r="C83" i="109"/>
  <c r="D83" i="109"/>
  <c r="H83" i="109"/>
  <c r="A84" i="109"/>
  <c r="B84" i="109"/>
  <c r="C84" i="109"/>
  <c r="D84" i="109"/>
  <c r="H84" i="109"/>
  <c r="A85" i="109"/>
  <c r="B85" i="109"/>
  <c r="C85" i="109"/>
  <c r="D85" i="109"/>
  <c r="H85" i="109"/>
  <c r="A86" i="109"/>
  <c r="B86" i="109"/>
  <c r="C86" i="109"/>
  <c r="D86" i="109"/>
  <c r="H86" i="109"/>
  <c r="A87" i="109"/>
  <c r="B87" i="109"/>
  <c r="C87" i="109"/>
  <c r="D87" i="109"/>
  <c r="H87" i="109"/>
  <c r="A88" i="109"/>
  <c r="B88" i="109"/>
  <c r="C88" i="109"/>
  <c r="D88" i="109"/>
  <c r="H88" i="109"/>
  <c r="A89" i="109"/>
  <c r="B89" i="109"/>
  <c r="C89" i="109"/>
  <c r="D89" i="109"/>
  <c r="H89" i="109"/>
  <c r="A90" i="109"/>
  <c r="B90" i="109"/>
  <c r="C90" i="109"/>
  <c r="D90" i="109"/>
  <c r="H90" i="109"/>
  <c r="A91" i="109"/>
  <c r="B91" i="109"/>
  <c r="C91" i="109"/>
  <c r="D91" i="109"/>
  <c r="H91" i="109"/>
  <c r="A92" i="109"/>
  <c r="B92" i="109"/>
  <c r="C92" i="109"/>
  <c r="D92" i="109"/>
  <c r="H92" i="109"/>
  <c r="A93" i="109"/>
  <c r="B93" i="109"/>
  <c r="C93" i="109"/>
  <c r="D93" i="109"/>
  <c r="H93" i="109"/>
  <c r="A94" i="109"/>
  <c r="B94" i="109"/>
  <c r="C94" i="109"/>
  <c r="D94" i="109"/>
  <c r="H94" i="109"/>
  <c r="A95" i="109"/>
  <c r="B95" i="109"/>
  <c r="C95" i="109"/>
  <c r="D95" i="109"/>
  <c r="H95" i="109"/>
  <c r="A96" i="109"/>
  <c r="B96" i="109"/>
  <c r="C96" i="109"/>
  <c r="D96" i="109"/>
  <c r="H96" i="109"/>
  <c r="A97" i="109"/>
  <c r="B97" i="109"/>
  <c r="C97" i="109"/>
  <c r="D97" i="109"/>
  <c r="H97" i="109"/>
  <c r="A98" i="109"/>
  <c r="B98" i="109"/>
  <c r="C98" i="109"/>
  <c r="D98" i="109"/>
  <c r="H98" i="109"/>
  <c r="A99" i="109"/>
  <c r="B99" i="109"/>
  <c r="C99" i="109"/>
  <c r="D99" i="109"/>
  <c r="H99" i="109"/>
  <c r="A100" i="109"/>
  <c r="B100" i="109"/>
  <c r="C100" i="109"/>
  <c r="D100" i="109"/>
  <c r="H100" i="109"/>
  <c r="A101" i="109"/>
  <c r="B101" i="109"/>
  <c r="C101" i="109"/>
  <c r="D101" i="109"/>
  <c r="H101" i="109"/>
  <c r="A102" i="109"/>
  <c r="B102" i="109"/>
  <c r="C102" i="109"/>
  <c r="D102" i="109"/>
  <c r="H102" i="109"/>
  <c r="A103" i="109"/>
  <c r="B103" i="109"/>
  <c r="C103" i="109"/>
  <c r="D103" i="109"/>
  <c r="H103" i="109"/>
  <c r="A104" i="109"/>
  <c r="B104" i="109"/>
  <c r="C104" i="109"/>
  <c r="D104" i="109"/>
  <c r="H104" i="109"/>
  <c r="A105" i="109"/>
  <c r="B105" i="109"/>
  <c r="C105" i="109"/>
  <c r="D105" i="109"/>
  <c r="H105" i="109"/>
  <c r="A106" i="109"/>
  <c r="B106" i="109"/>
  <c r="C106" i="109"/>
  <c r="D106" i="109"/>
  <c r="H106" i="109"/>
  <c r="A107" i="109"/>
  <c r="B107" i="109"/>
  <c r="C107" i="109"/>
  <c r="D107" i="109"/>
  <c r="H107" i="109"/>
  <c r="A108" i="109"/>
  <c r="B108" i="109"/>
  <c r="C108" i="109"/>
  <c r="D108" i="109"/>
  <c r="H108" i="109"/>
  <c r="A109" i="109"/>
  <c r="B109" i="109"/>
  <c r="C109" i="109"/>
  <c r="D109" i="109"/>
  <c r="H109" i="109"/>
  <c r="A110" i="109"/>
  <c r="B110" i="109"/>
  <c r="C110" i="109"/>
  <c r="D110" i="109"/>
  <c r="H110" i="109"/>
  <c r="A111" i="109"/>
  <c r="B111" i="109"/>
  <c r="C111" i="109"/>
  <c r="D111" i="109"/>
  <c r="H111" i="109"/>
  <c r="A112" i="109"/>
  <c r="B112" i="109"/>
  <c r="C112" i="109"/>
  <c r="D112" i="109"/>
  <c r="H112" i="109"/>
  <c r="A113" i="109"/>
  <c r="B113" i="109"/>
  <c r="C113" i="109"/>
  <c r="D113" i="109"/>
  <c r="H113" i="109"/>
  <c r="A114" i="109"/>
  <c r="B114" i="109"/>
  <c r="C114" i="109"/>
  <c r="D114" i="109"/>
  <c r="H114" i="109"/>
  <c r="A115" i="109"/>
  <c r="B115" i="109"/>
  <c r="C115" i="109"/>
  <c r="D115" i="109"/>
  <c r="H115" i="109"/>
  <c r="A116" i="109"/>
  <c r="B116" i="109"/>
  <c r="C116" i="109"/>
  <c r="D116" i="109"/>
  <c r="H116" i="109"/>
  <c r="A117" i="109"/>
  <c r="B117" i="109"/>
  <c r="C117" i="109"/>
  <c r="D117" i="109"/>
  <c r="H117" i="109"/>
  <c r="A118" i="109"/>
  <c r="B118" i="109"/>
  <c r="C118" i="109"/>
  <c r="D118" i="109"/>
  <c r="H118" i="109"/>
  <c r="Q2" i="4"/>
  <c r="R2" i="4"/>
  <c r="S2" i="4"/>
  <c r="T2" i="4"/>
  <c r="Q3" i="4"/>
  <c r="R3" i="4"/>
  <c r="S3" i="4"/>
  <c r="T3" i="4"/>
  <c r="Q4" i="4"/>
  <c r="R4" i="4"/>
  <c r="S4" i="4"/>
  <c r="T4" i="4"/>
  <c r="Q5" i="4"/>
  <c r="R5" i="4"/>
  <c r="S5" i="4"/>
  <c r="T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A50" i="54"/>
  <c r="A52" i="54"/>
  <c r="W63" i="54"/>
  <c r="C1" i="8"/>
  <c r="F23" i="6"/>
  <c r="E21" i="110"/>
  <c r="G10" i="84"/>
  <c r="E10" i="84"/>
  <c r="J29" i="60"/>
  <c r="K29" i="60"/>
  <c r="AE7" i="60"/>
  <c r="P7" i="60" s="1"/>
  <c r="M29" i="60"/>
  <c r="L29" i="60"/>
  <c r="N7" i="60"/>
  <c r="H15" i="110"/>
  <c r="I15" i="110"/>
  <c r="A116" i="110"/>
  <c r="A117" i="110" s="1"/>
  <c r="A118" i="110" s="1"/>
  <c r="A119" i="110" s="1"/>
  <c r="A120" i="110" s="1"/>
  <c r="D109" i="110"/>
  <c r="D114" i="110" l="1"/>
  <c r="T2" i="5" s="1"/>
  <c r="A2" i="5" s="1"/>
  <c r="G103" i="54"/>
  <c r="G23" i="115"/>
  <c r="G3" i="115"/>
  <c r="S23" i="60"/>
  <c r="T23" i="60" s="1"/>
  <c r="S15" i="60"/>
  <c r="T15" i="60" s="1"/>
  <c r="N29" i="60"/>
  <c r="S11" i="60"/>
  <c r="T11" i="60" s="1"/>
  <c r="L16" i="84"/>
  <c r="H10" i="84"/>
  <c r="D10" i="84"/>
  <c r="I10" i="84"/>
  <c r="F10" i="84"/>
  <c r="J18" i="84"/>
  <c r="K7" i="84"/>
  <c r="K10" i="84" s="1"/>
  <c r="K18" i="84"/>
  <c r="F9" i="3"/>
  <c r="I35" i="110"/>
  <c r="L15" i="84"/>
  <c r="AE50" i="110"/>
  <c r="AF50" i="110" s="1"/>
  <c r="AG50" i="110" s="1"/>
  <c r="AH50" i="110" s="1"/>
  <c r="AI50" i="110" s="1"/>
  <c r="AJ50" i="110" s="1"/>
  <c r="AK50" i="110" s="1"/>
  <c r="AL50" i="110" s="1"/>
  <c r="AM50" i="110" s="1"/>
  <c r="AN50" i="110" s="1"/>
  <c r="AO50" i="110" s="1"/>
  <c r="I16" i="110"/>
  <c r="H16" i="110"/>
  <c r="F42" i="3"/>
  <c r="E22" i="110"/>
  <c r="E18" i="84"/>
  <c r="J10" i="84"/>
  <c r="C18" i="84"/>
  <c r="H13" i="110"/>
  <c r="F36" i="3"/>
  <c r="F49" i="3" s="1"/>
  <c r="I18" i="110"/>
  <c r="J42" i="110"/>
  <c r="F42" i="110" s="1"/>
  <c r="I42" i="110" s="1"/>
  <c r="I43" i="110"/>
  <c r="F15" i="3"/>
  <c r="S7" i="60"/>
  <c r="T7" i="60" s="1"/>
  <c r="J41" i="110"/>
  <c r="S12" i="60"/>
  <c r="T12" i="60" s="1"/>
  <c r="S8" i="60"/>
  <c r="T8" i="60" s="1"/>
  <c r="B2" i="84"/>
  <c r="T2" i="60"/>
  <c r="A2" i="60" s="1"/>
  <c r="F30" i="3"/>
  <c r="S26" i="60"/>
  <c r="T26" i="60" s="1"/>
  <c r="S24" i="60"/>
  <c r="T24" i="60" s="1"/>
  <c r="S18" i="60"/>
  <c r="T18" i="60" s="1"/>
  <c r="S16" i="60"/>
  <c r="S14" i="60"/>
  <c r="T14" i="60" s="1"/>
  <c r="O29" i="60"/>
  <c r="S20" i="60"/>
  <c r="T20" i="60" s="1"/>
  <c r="I39" i="110"/>
  <c r="H33" i="110"/>
  <c r="I38" i="110"/>
  <c r="H31" i="110"/>
  <c r="H28" i="110"/>
  <c r="I28" i="110"/>
  <c r="I29" i="110"/>
  <c r="H29" i="110"/>
  <c r="H32" i="110"/>
  <c r="H30" i="110"/>
  <c r="S19" i="60"/>
  <c r="S17" i="60"/>
  <c r="T17" i="60" s="1"/>
  <c r="H2" i="109"/>
  <c r="H20" i="109"/>
  <c r="T16" i="60"/>
  <c r="L18" i="84" l="1"/>
  <c r="F22" i="3"/>
  <c r="H42" i="110"/>
  <c r="F23" i="110"/>
  <c r="F44" i="110"/>
  <c r="I44" i="110" s="1"/>
  <c r="F3" i="3"/>
  <c r="S29" i="60"/>
  <c r="T19" i="60"/>
  <c r="T29" i="60" s="1"/>
  <c r="F40" i="110"/>
  <c r="K41" i="110" l="1"/>
  <c r="F41" i="110" s="1"/>
  <c r="H41" i="110" s="1"/>
  <c r="H44" i="110"/>
  <c r="H40" i="110"/>
  <c r="I40" i="110"/>
  <c r="H23" i="110"/>
  <c r="H24" i="110" s="1"/>
  <c r="F24" i="110"/>
  <c r="F25" i="110" s="1"/>
  <c r="I23" i="110"/>
  <c r="I24" i="110" s="1"/>
  <c r="I41" i="110" l="1"/>
  <c r="I25" i="110"/>
  <c r="H25" i="110"/>
  <c r="H45" i="110" s="1"/>
  <c r="H46" i="110" s="1"/>
  <c r="F45" i="110"/>
  <c r="F46" i="110" s="1"/>
  <c r="I45" i="110" l="1"/>
  <c r="I46" i="110" s="1"/>
  <c r="J47" i="110"/>
  <c r="F47" i="110" s="1"/>
  <c r="H47" i="110" l="1"/>
  <c r="H48" i="110" s="1"/>
  <c r="D91" i="110" s="1"/>
  <c r="I47" i="110"/>
  <c r="I48" i="110" s="1"/>
  <c r="D102" i="110" s="1"/>
  <c r="F48" i="110"/>
  <c r="D66" i="110" s="1"/>
  <c r="D94" i="110" l="1"/>
  <c r="F94" i="110" s="1"/>
  <c r="D58" i="110"/>
  <c r="F58" i="110" s="1"/>
  <c r="D83" i="110"/>
  <c r="F83" i="110" s="1"/>
  <c r="D59" i="110" l="1"/>
  <c r="F59" i="110" s="1"/>
  <c r="D84" i="110"/>
  <c r="D95" i="110"/>
  <c r="D60" i="110" l="1"/>
  <c r="F60" i="110" s="1"/>
  <c r="F95" i="110"/>
  <c r="D96" i="110"/>
  <c r="F84" i="110"/>
  <c r="D85" i="110"/>
  <c r="D61" i="110" l="1"/>
  <c r="F61" i="110" s="1"/>
  <c r="F85" i="110"/>
  <c r="D86" i="110"/>
  <c r="F96" i="110"/>
  <c r="D97" i="110"/>
  <c r="D62" i="110" l="1"/>
  <c r="F62" i="110" s="1"/>
  <c r="F97" i="110"/>
  <c r="D98" i="110"/>
  <c r="F86" i="110"/>
  <c r="D87" i="110"/>
  <c r="D63" i="110" l="1"/>
  <c r="F63" i="110" s="1"/>
  <c r="F87" i="110"/>
  <c r="D88" i="110"/>
  <c r="F88" i="110" s="1"/>
  <c r="F98" i="110"/>
  <c r="D99" i="110"/>
  <c r="D64" i="110" l="1"/>
  <c r="F64" i="110" s="1"/>
  <c r="D89" i="110"/>
  <c r="F89" i="110" s="1"/>
  <c r="F99" i="110"/>
  <c r="D100" i="110"/>
  <c r="D65" i="110" l="1"/>
  <c r="F65" i="110" s="1"/>
  <c r="F66" i="110" s="1"/>
  <c r="F49" i="110" s="1"/>
  <c r="F51" i="110" s="1"/>
  <c r="A51" i="110" s="1"/>
  <c r="D90" i="110"/>
  <c r="F90" i="110" s="1"/>
  <c r="F91" i="110" s="1"/>
  <c r="H49" i="110" s="1"/>
  <c r="F100" i="110"/>
  <c r="D101" i="110"/>
  <c r="F101" i="110" s="1"/>
  <c r="H53" i="110" l="1"/>
  <c r="F53" i="110" s="1"/>
  <c r="C8" i="110"/>
  <c r="F102" i="110"/>
  <c r="I49" i="110" s="1"/>
  <c r="I54" i="110" s="1"/>
  <c r="F54" i="110" s="1"/>
  <c r="F55" i="1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This Month</t>
        </r>
      </text>
    </comment>
    <comment ref="A8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This Month</t>
        </r>
      </text>
    </comment>
    <comment ref="A90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Year To Date</t>
        </r>
      </text>
    </comment>
    <comment ref="A9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Year To Date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New</author>
    <author>Worawuth</author>
  </authors>
  <commentList>
    <comment ref="A13" authorId="0" shapeId="0" xr:uid="{00000000-0006-0000-1500-000001000000}">
      <text>
        <r>
          <rPr>
            <b/>
            <sz val="8"/>
            <color indexed="81"/>
            <rFont val="Tahoma"/>
            <family val="2"/>
          </rPr>
          <t>1=รายได้ประจำ
2=รายได้ไม่ประจำ</t>
        </r>
      </text>
    </comment>
    <comment ref="N27" authorId="1" shapeId="0" xr:uid="{00000000-0006-0000-1500-000002000000}">
      <text>
        <r>
          <rPr>
            <b/>
            <sz val="8"/>
            <color indexed="81"/>
            <rFont val="MS Sans Serif"/>
            <family val="2"/>
            <charset val="222"/>
          </rPr>
          <t>1=โสด
2=หย่า/หม้าย
3=คู่สมรสไม่มีรายได้
4=คุ่สมรสมีรายได้</t>
        </r>
      </text>
    </comment>
  </commentList>
</comments>
</file>

<file path=xl/sharedStrings.xml><?xml version="1.0" encoding="utf-8"?>
<sst xmlns="http://schemas.openxmlformats.org/spreadsheetml/2006/main" count="1929" uniqueCount="556">
  <si>
    <t>แบบรายการแสดงการส่งเงินสมทบ</t>
  </si>
  <si>
    <t>สปส.1-10 ส่วนที่ 1</t>
  </si>
  <si>
    <t>ชื่อสาขา(ถ้ามี)</t>
  </si>
  <si>
    <t>สาขา  000000</t>
  </si>
  <si>
    <t>สำหรับเจ้าหน้าที่สำนักงานประกันสังคม</t>
  </si>
  <si>
    <t>ชำระเงินวันที่……………………………………………..</t>
  </si>
  <si>
    <t xml:space="preserve">เงินเพิ่ม(ถ้ามี)………………………...บาท…………..สตางค์                                 </t>
  </si>
  <si>
    <t>1.</t>
  </si>
  <si>
    <t>เงินค่าจ้างทั้งสิ้น</t>
  </si>
  <si>
    <t>ใบเสร็จรับเงินเล่มที่………………….เลขที่……………………….</t>
  </si>
  <si>
    <t>2.</t>
  </si>
  <si>
    <t>เงินสมทบผู้ประกันตน</t>
  </si>
  <si>
    <t>ลงชื่อ………………………………………………………………………..</t>
  </si>
  <si>
    <t>3.</t>
  </si>
  <si>
    <t>เงินสมทบนายจ้าง</t>
  </si>
  <si>
    <t xml:space="preserve">          (………………………………………………………………)</t>
  </si>
  <si>
    <t>4.</t>
  </si>
  <si>
    <t>รวมเงินสมทบที่นำส่งทั้งสิ้น</t>
  </si>
  <si>
    <t>สำหรับเจ้าหน้าที่ธนาคาร</t>
  </si>
  <si>
    <t>5.</t>
  </si>
  <si>
    <t>จำนวนผู้ประกันตนที่ส่งเงินสมทบ</t>
  </si>
  <si>
    <t>คน</t>
  </si>
  <si>
    <t>ใบนำฝากและใบเสร็จรับเงินเล่มที่……………...เลขที่……………………..</t>
  </si>
  <si>
    <t>ข้าพเจ้าขอรับรองว่ารายการที่แจ้งไว้เป็นรายการที่ถูกต้องครบถ้วนและเป็นจริงทุกประการ</t>
  </si>
  <si>
    <t>ประทับตราธนาคาร</t>
  </si>
  <si>
    <t>พร้อมนี้ได้แนบ</t>
  </si>
  <si>
    <t>รายละเอียดการนำส่งเงินสมทบ</t>
  </si>
  <si>
    <t>จำนวน        2       แผ่น    หรือ</t>
  </si>
  <si>
    <t>แผ่นจานแม่เหล็ก</t>
  </si>
  <si>
    <t xml:space="preserve">จำนวน                 แผ่น    ขนาด      นิ้ว หรือ  </t>
  </si>
  <si>
    <t xml:space="preserve">          (……………………………………………………………...)</t>
  </si>
  <si>
    <t>เทปแม่เหล็ก</t>
  </si>
  <si>
    <t xml:space="preserve">จำนวน                 ตลับ    ขนาด        นิ้ว   </t>
  </si>
  <si>
    <t>ลงชื่อ</t>
  </si>
  <si>
    <t>ผู้นำส่งเงิน</t>
  </si>
  <si>
    <t>ตำแหน่ง</t>
  </si>
  <si>
    <t xml:space="preserve">            ผู้รับมอบอำนาจ</t>
  </si>
  <si>
    <t>สปส.1-10 ส่วนที่ 2</t>
  </si>
  <si>
    <t xml:space="preserve">เลขที่บัญชี   </t>
  </si>
  <si>
    <t>สาขา</t>
  </si>
  <si>
    <t xml:space="preserve">ลำดับที่  </t>
  </si>
  <si>
    <t>คำนำหน้าชื่อ</t>
  </si>
  <si>
    <t xml:space="preserve"> ( 0.50  สต.ขึ้นไปคิดเป็น 1 บ )</t>
  </si>
  <si>
    <t>หมายเหตุ</t>
  </si>
  <si>
    <t xml:space="preserve">3.เงินสมทบผู้ประกันตนแต่ละคน หากมีเศษตั้งแต่ 50 สต.ขึ้นไปให้ปัดเป็น 1 บาท ถ้าน้อยกว่า 50 สต.ให้ปัดทิ้ง </t>
  </si>
  <si>
    <t>นายจ้าง/ผู้รับมอบอำนาจ</t>
  </si>
  <si>
    <t>ชื่อสถานประกอบการ</t>
  </si>
  <si>
    <r>
      <t xml:space="preserve">                                         </t>
    </r>
    <r>
      <rPr>
        <b/>
        <sz val="16"/>
        <rFont val="BrowalliaUPC"/>
        <family val="2"/>
        <charset val="222"/>
      </rPr>
      <t xml:space="preserve"> รายละเอียดการนำส่งเงินสมทบ</t>
    </r>
  </si>
  <si>
    <r>
      <t xml:space="preserve">1.กรณ๊ลูกจ้างเข้าใหม่ให้ยื่นแบบสปส.1-03 หรือ สปส.6-08 โดยตรงหรือทางไปรษณีย์ ณ สำนักงานประกันสังคมในท้องที่ที่สถานประกอบการตั้งอยู่                         </t>
    </r>
    <r>
      <rPr>
        <sz val="14"/>
        <rFont val="BrowalliaUPC"/>
        <family val="2"/>
        <charset val="222"/>
      </rPr>
      <t>รวม</t>
    </r>
  </si>
  <si>
    <r>
      <t xml:space="preserve">2.กรอกจำนวนค่าจ้างที่จ่ายจริงแต่ไม่ต่ำกว่า 1,650 บ.และไม่เกิน 15,000 บ.ถ้าต่ำกว่า 1,650 บ.ให้กรอก 1,650บ. ถ้าได้รับเกิน 15,000 บ. ให้กรอก 15,000 บ.         </t>
    </r>
    <r>
      <rPr>
        <sz val="14"/>
        <rFont val="BrowalliaUPC"/>
        <family val="2"/>
        <charset val="222"/>
      </rPr>
      <t>ลงชื่อ</t>
    </r>
  </si>
  <si>
    <t>ลำดับที่</t>
  </si>
  <si>
    <t>ค่าล่วงเวลา</t>
  </si>
  <si>
    <t>ภาษีเงินได้</t>
  </si>
  <si>
    <t>อื่น ๆ</t>
  </si>
  <si>
    <t>รับสุทธิ</t>
  </si>
  <si>
    <t>ประกันสังคม</t>
  </si>
  <si>
    <t>ใบรับเงินเดือน  /  PAY SLIP</t>
  </si>
  <si>
    <t>รวมรายได้</t>
  </si>
  <si>
    <t>SALARY / WAGE</t>
  </si>
  <si>
    <t>OVERTIME</t>
  </si>
  <si>
    <t>TOTAL INCOME</t>
  </si>
  <si>
    <t>เงินประกันสังคม</t>
  </si>
  <si>
    <t>รวมรายการหัก</t>
  </si>
  <si>
    <t>TOTAL DEDUCTION</t>
  </si>
  <si>
    <t>รายได้สะสม</t>
  </si>
  <si>
    <t>ภาษีสะสม</t>
  </si>
  <si>
    <t>ID. TAX</t>
  </si>
  <si>
    <t>รายได้สุทธิ</t>
  </si>
  <si>
    <t>YTD. TAX</t>
  </si>
  <si>
    <t>NET PAID</t>
  </si>
  <si>
    <t>Bank A/C No.</t>
  </si>
  <si>
    <t>รหัสพนักงาน / EMP. No</t>
  </si>
  <si>
    <t>หนังสือรับรองการหักภาษี  ณ  ที่จ่าย</t>
  </si>
  <si>
    <t>(ฉบับที่ 1 สำหรับผู้ถูกหัก ณ ที่จ่าย ใช้แนบพร้อมกับแบบแสดงรายการภาษี)</t>
  </si>
  <si>
    <t>(ฉบับที่ 2 สำหรับผู้ถูกหัก ณ ที่จ่าย เก็บไว้เป็นหลักฐาน)</t>
  </si>
  <si>
    <t>ผู้มีหน้าที่หักภาษี  ณ  ที่จ่าย  :</t>
  </si>
  <si>
    <t>เลขประจำตัวผู้เสียภาษีอากร</t>
  </si>
  <si>
    <t>ชื่อ</t>
  </si>
  <si>
    <t>ที่อยู่</t>
  </si>
  <si>
    <t>ผู้ถูกหักภาษี  ณ  ที่จ่าย  :</t>
  </si>
  <si>
    <t>ในแบบ</t>
  </si>
  <si>
    <t>ประเภทเงินได้ที่จ่าย</t>
  </si>
  <si>
    <t>วัน เดือน ปี
 ปีภาษีที่จ่าย</t>
  </si>
  <si>
    <t>จำนวนเงิน
ที่จ่าย</t>
  </si>
  <si>
    <t>ภาษีที่หัก
และนำส่งไว้</t>
  </si>
  <si>
    <t>1.  เงินเดือน  ค่าจ้าง  เบี้ยเลี้ยง  โบนัส  ฯลฯ  ตามมาตรา  40 (1)</t>
  </si>
  <si>
    <t>2.  ค่าธรรมเนียม  ค่านายหน้า  ฯลฯ  ตามมาตรา  40 (2)</t>
  </si>
  <si>
    <t>3.  ค่าแห่งลิขสิทธิ์  ฯลฯ  ตามมาตรา  40 (3)</t>
  </si>
  <si>
    <t>4.  (1)  ค่าดอกเบี้ย  ฯลฯ  ตามมาตรา  40 (4)  (ก)</t>
  </si>
  <si>
    <t xml:space="preserve">     (2)  เงินปันผล  เงินส่วนแบ่งกำไร  ฯลฯ  ตามมาตรา  40 (4)  (ข)  </t>
  </si>
  <si>
    <t>5.  การจ่ายเงินได้ที่ต้องหักภาษี  ณ  ที่จ่ายตามคำสั่งกรมสรรพากร</t>
  </si>
  <si>
    <t xml:space="preserve">     ที่ออกตามมาตรา  3  เตรส  เช่น  ค่าซื้อพืชผลทางเกษตร  </t>
  </si>
  <si>
    <t xml:space="preserve">     (ยางพารา  มันสำปะหลัง  ปอ  ข้าว  ฯลฯ)  รางวัลในการประกวด</t>
  </si>
  <si>
    <t xml:space="preserve">      การแข่งขัน  การชิงโชค  ค่าแสดงภาพยนต์  ร้องเพลง  ดนตรี</t>
  </si>
  <si>
    <t xml:space="preserve">      ค่าจ้างทำของ  ค่าจ้างโฆษณา  ค่าเช่า  ฯลฯ</t>
  </si>
  <si>
    <t>6.  อื่น  ๆ  (ระบุ)</t>
  </si>
  <si>
    <t>รวมเงินที่จ่ายและภาษีที่หักนำส่ง</t>
  </si>
  <si>
    <t>รวมเงินภาษีที่หักนำส่ง  (ตัวอักษร)</t>
  </si>
  <si>
    <t>ปีนี้หักเงินเข้ากองทุนซึ่งมีสิทธิหักลดหย่อนได้  ดังนี้</t>
  </si>
  <si>
    <t>เลขที่บัตรประกันสังคม</t>
  </si>
  <si>
    <t>เลขที่บัญชีนายจ้าง</t>
  </si>
  <si>
    <t>ของผู้ถูกหักภาษี ณ ที่จ่าย</t>
  </si>
  <si>
    <t>ผู้จ่ายเงิน</t>
  </si>
  <si>
    <t>หักภาษี ณ ที่จ่าย</t>
  </si>
  <si>
    <t xml:space="preserve">         ขอรับรองว่าข้อความและตัวเลขดังกล่าวข้างต้นถูกต้องตรงกับความจริงทุกประการ</t>
  </si>
  <si>
    <t>ออกภาษีให้ตลอดไป</t>
  </si>
  <si>
    <t>ออกภาษีให้ครั้งเดียว</t>
  </si>
  <si>
    <t>(ลงชื่อ)</t>
  </si>
  <si>
    <t>อื่น ๆ ระบุ</t>
  </si>
  <si>
    <t>วัน เดือน ปี ที่ออกหนังสือรับรอง</t>
  </si>
  <si>
    <t>หมายเหตุ ให้สามารถอ้างอิงหรือสอบยันกันได้ระหว่างลำดับที่ตามหนังสือรับรองฯ กับแบบยื่นรายการหักภาษี ณ ที่จ่าย</t>
  </si>
  <si>
    <r>
      <t>ตามมาตรา  50 ทวิ  แห่งประมวลรัษฎากร</t>
    </r>
    <r>
      <rPr>
        <sz val="14"/>
        <rFont val="Cordia New"/>
        <family val="2"/>
        <charset val="222"/>
      </rPr>
      <t xml:space="preserve">         </t>
    </r>
  </si>
  <si>
    <t>ภงด.1 ก</t>
  </si>
  <si>
    <t>2.  เงินสะสมจ่ายเข้ากองทุนสำรองเลี้ยงชีพ ใบอนุญาตเลขที่             -------</t>
  </si>
  <si>
    <t>ID.No.</t>
  </si>
  <si>
    <t xml:space="preserve">     (2)  เงินปันผล  เงินส่วนแบ่งกำไร  ฯลฯ  ตามมาตรา  40 (4)  (ข) </t>
  </si>
  <si>
    <t>(ของผู้มีหน้าที่หักภาษี ณ ที่จ่าย)</t>
  </si>
  <si>
    <t xml:space="preserve">ใบต่อ </t>
  </si>
  <si>
    <t>(1) อัตราก้าวหน้า</t>
  </si>
  <si>
    <t>(2) อัตราร้อยละ 15</t>
  </si>
  <si>
    <t>ลำดับ</t>
  </si>
  <si>
    <t>เลขประจำตัวประชาชน(ของผู้มีเงินได้)</t>
  </si>
  <si>
    <t>วัน เดือน ปี</t>
  </si>
  <si>
    <t>รายการลดหย่อน</t>
  </si>
  <si>
    <t>ประเภทเงินได้พึงประเมินที่จ่าย (รวมทั้งประโยชน์เพิ่มอย่างอื่น)</t>
  </si>
  <si>
    <t>รวมเงินภาษีที่หักและนำส่ง</t>
  </si>
  <si>
    <t>ที่</t>
  </si>
  <si>
    <t>เลขประจำตัวผู้เสียภาษีอากร(ของผู้มีเงินได้</t>
  </si>
  <si>
    <t>ที่เข้าทำงาน</t>
  </si>
  <si>
    <t>มีสามี</t>
  </si>
  <si>
    <t>จำนวนบุตร</t>
  </si>
  <si>
    <t>ค่าลดหย่อนอื่น ๆ</t>
  </si>
  <si>
    <t>ถ้ามากกว่าหนึ่งประเภทให้กรอกเรียงลงไป</t>
  </si>
  <si>
    <t>ในครั้งนี้</t>
  </si>
  <si>
    <t>(เฉพาะกรณีเข้า</t>
  </si>
  <si>
    <t>ภรรยา</t>
  </si>
  <si>
    <t>ประเภทเงินได้</t>
  </si>
  <si>
    <t>จำนวนคราว</t>
  </si>
  <si>
    <t>จำนวนเงินที่จ่าย</t>
  </si>
  <si>
    <t>ชื่อผู้มีเงินได้</t>
  </si>
  <si>
    <t>ทำงานระหว่างปี)</t>
  </si>
  <si>
    <t>หรือไม่</t>
  </si>
  <si>
    <t>จำนวนเงิน</t>
  </si>
  <si>
    <t>ที่เสมือนหนึ่ง</t>
  </si>
  <si>
    <t>แต่ละประเภทในครั้งนี้</t>
  </si>
  <si>
    <t>เงื่อน</t>
  </si>
  <si>
    <t>บาท</t>
  </si>
  <si>
    <t>สต.</t>
  </si>
  <si>
    <t>จ่ายทั้งปี</t>
  </si>
  <si>
    <t>ไข</t>
  </si>
  <si>
    <t>-</t>
  </si>
  <si>
    <t>รวมยอดเงินได้และภาษีที่นำส่ง</t>
  </si>
  <si>
    <t xml:space="preserve"> เบี้ยประกันชีวิตผู้มีเงินได้</t>
  </si>
  <si>
    <t>เบี้ยประกันชีวิตคู่สมรส</t>
  </si>
  <si>
    <t xml:space="preserve"> ค่าซื้อหน่วยลงทุน RMF</t>
  </si>
  <si>
    <t>ดอกเบี้ยเงินกู้บ้าน</t>
  </si>
  <si>
    <t>เงินบริจาค</t>
  </si>
  <si>
    <t>รหัสพนักงานเริ่มต้น</t>
  </si>
  <si>
    <t>รหัสพนักงานสิ้นสุด</t>
  </si>
  <si>
    <t>คำนำหน้า</t>
  </si>
  <si>
    <t>สกุล</t>
  </si>
  <si>
    <t>เลขที่บัญชี</t>
  </si>
  <si>
    <t>OTHER</t>
  </si>
  <si>
    <t>OTHER INCOME</t>
  </si>
  <si>
    <t>TAX CODE
1=โสด
2=หย่า/หม้าย
3=คู่สมรสไม่มีรายได้
4=คุ่สมรสมีรายได้</t>
  </si>
  <si>
    <t xml:space="preserve"> ค่าซื้อหน่วยลงทุน LTF</t>
  </si>
  <si>
    <t>นาย</t>
  </si>
  <si>
    <t>ข้อมุล</t>
  </si>
  <si>
    <t>รายการ</t>
  </si>
  <si>
    <t>เลขประจำตัวประกันสังคมนายจ้าง</t>
  </si>
  <si>
    <t>Bank</t>
  </si>
  <si>
    <t>รายได้</t>
  </si>
  <si>
    <t>รายการหัก</t>
  </si>
  <si>
    <t>รหัส</t>
  </si>
  <si>
    <t>ภาษีหัก ณ ที่จ่าย</t>
  </si>
  <si>
    <t>เงินสำรองเลี้ยงชีพ</t>
  </si>
  <si>
    <t>สำรองเลี้ยงชีพ</t>
  </si>
  <si>
    <t>นามสกุล</t>
  </si>
  <si>
    <t>คำนำ</t>
  </si>
  <si>
    <t>หน้า</t>
  </si>
  <si>
    <t>อัตราเงินประกันสังคม</t>
  </si>
  <si>
    <t>เลขประจำตัวประชาชน</t>
  </si>
  <si>
    <t>YTD. INCOME</t>
  </si>
  <si>
    <t>SOCIAL SEC FUND</t>
  </si>
  <si>
    <t xml:space="preserve">                                   (ลงชื่อ)                                </t>
  </si>
  <si>
    <t>ธนาคาร</t>
  </si>
  <si>
    <t>ภงด.1</t>
  </si>
  <si>
    <t>รหัส
พนักงาน</t>
  </si>
  <si>
    <t>แฟ้มประกันสังคม</t>
  </si>
  <si>
    <t>EmpCount</t>
  </si>
  <si>
    <t>Grand Total</t>
  </si>
  <si>
    <t>Total</t>
  </si>
  <si>
    <t>รายละเอียดประกอบการจ่ายเงินเดือนพนักงาน</t>
  </si>
  <si>
    <t>วันที่ออกใบรับรองหักภาษี ณ ที่จ่าย</t>
  </si>
  <si>
    <t>PROVIDENT FUND</t>
  </si>
  <si>
    <t>ตำแหน่งงาน</t>
  </si>
  <si>
    <t>ระดับพนักงาน</t>
  </si>
  <si>
    <t>วัน/เดือน/ปีเกิด</t>
  </si>
  <si>
    <t>อายุ/ปี</t>
  </si>
  <si>
    <t>วันเข้างาน</t>
  </si>
  <si>
    <t>วันลาออก</t>
  </si>
  <si>
    <t>M=Male
F=Female</t>
  </si>
  <si>
    <t>F</t>
  </si>
  <si>
    <t>รวมทั้งสิ้น</t>
  </si>
  <si>
    <t>เงินสมทบ</t>
  </si>
  <si>
    <t>ธนาคาร/BANK :</t>
  </si>
  <si>
    <t>เลขที่บัญชี/ACCOUNT NO. :</t>
  </si>
  <si>
    <t>Office</t>
  </si>
  <si>
    <t>รหัสพนักงาน / EMP. No :</t>
  </si>
  <si>
    <t>สำนักงาน/OFFICE :</t>
  </si>
  <si>
    <t>รหัสหน่วยงาน</t>
  </si>
  <si>
    <t>ลงชื่อ....................................................................ผู้จ่ายเงิน</t>
  </si>
  <si>
    <t>ตำแหน่ง.............................................................................</t>
  </si>
  <si>
    <t>ยื่นวันที่ .................เดือน...........................พ.ศ.....................</t>
  </si>
  <si>
    <t>รายได้ประจำ</t>
  </si>
  <si>
    <t>เพื่อการคำนวณ</t>
  </si>
  <si>
    <t>ชื่อ-ไทย</t>
  </si>
  <si>
    <t>ชื่อ-อังกฤษ</t>
  </si>
  <si>
    <t>นาง</t>
  </si>
  <si>
    <t>BONUS</t>
  </si>
  <si>
    <t xml:space="preserve"> INCOME TAX</t>
  </si>
  <si>
    <t>บิดา - คู่สมรส</t>
  </si>
  <si>
    <t>มารดา - คู่สมรส</t>
  </si>
  <si>
    <t>บิดา - ผู้มีเงินได้</t>
  </si>
  <si>
    <t>มารดา - ผู้มีเงินได้</t>
  </si>
  <si>
    <t>การคำนวณภาษีเงินได้บุคคลธรรมดาหัก ณ ที่จ่าย</t>
  </si>
  <si>
    <t>ประจำเดือน</t>
  </si>
  <si>
    <t>ยอดสะสมถึงเดือนก่อน</t>
  </si>
  <si>
    <t>เดือนนี้</t>
  </si>
  <si>
    <t>เดือน</t>
  </si>
  <si>
    <t>เงินได้รวมทั้งปี</t>
  </si>
  <si>
    <t>รายได้ประจำทั้งปี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</si>
  <si>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</si>
  <si>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</si>
  <si>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</si>
  <si>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</si>
  <si>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</si>
  <si>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</si>
  <si>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</si>
  <si>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</si>
  <si>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</si>
  <si>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</si>
  <si>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</si>
  <si>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</si>
  <si>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ภาษีออกให้-ค่าบ้านพัก</t>
  </si>
  <si>
    <t>ภาษีออกให้-ทั้งหมด</t>
  </si>
  <si>
    <t>หัก</t>
  </si>
  <si>
    <t>เงินสะสมกองทุนเลี้ยงชีพส่วนเกิน 10,000 บาท</t>
  </si>
  <si>
    <t>ค่าลดหย่อน ผู้มีเงินได้</t>
  </si>
  <si>
    <t>ค่าลดหย่อน คู่สมรส</t>
  </si>
  <si>
    <t>Tax Code</t>
  </si>
  <si>
    <t>ค่าลดหย่อน ผู้มีเงินได้ - บิดา (30,000 บาท)</t>
  </si>
  <si>
    <t>ค่าลดหย่อน ผู้มีเงินได้ - มารดา (30,000 บาท)</t>
  </si>
  <si>
    <t>ค่าลดหย่อน คู่สมรส - บิดา (30,000 บาท)</t>
  </si>
  <si>
    <t>ค่าลดหย่อน คู่สมรส - มารดา (30,000 บาท)</t>
  </si>
  <si>
    <t>ค่าลดหย่อน เบี้ยประกันชีวิตผู้มีเงินได้</t>
  </si>
  <si>
    <t>จ่ายจริงทั้งปี</t>
  </si>
  <si>
    <t>ค่าลดหย่อน เบี้ยประกันชีวิตคู่สมรส</t>
  </si>
  <si>
    <t>ค่าลดหย่อน เงินสะสมกองทุนเลี้ยงชีพ</t>
  </si>
  <si>
    <t>ค่าลดหย่อน ค่าซื้อหน่วยลงทุน RMF</t>
  </si>
  <si>
    <t>ค่าลดหย่อน ค่าซื้อหน่วยลงทุน LTF</t>
  </si>
  <si>
    <t>ค่าลดหย่อน ดอกเบี้ยเงินกู้บ้าน</t>
  </si>
  <si>
    <t>ค่าลดหย่อน เงินประกันสังคม</t>
  </si>
  <si>
    <t>รวมค่าใช้จ่ายและค่าลดหย่อน</t>
  </si>
  <si>
    <t>คงเหลือ</t>
  </si>
  <si>
    <t xml:space="preserve">เงินบริจาคตามจริงไม่เกิน 10% </t>
  </si>
  <si>
    <t>เงินได้พึงประเมินสุทธิ</t>
  </si>
  <si>
    <t>ภาษีเงินได้ทั้งปี</t>
  </si>
  <si>
    <t>ภาษีเงินได้หัก ณ ที่จ่ายสะสม</t>
  </si>
  <si>
    <t>ภาษีหัก ณ ที่จ่าย (รายได้ประจำ) ต่อ เดือน</t>
  </si>
  <si>
    <t>รวม ภาษีหัก ณ ที่จ่าย ต่อ เดือน</t>
  </si>
  <si>
    <t>ขั้นเงินได้สุทธิตั้งแต่</t>
  </si>
  <si>
    <t>เงินได้แต่ละขั้น</t>
  </si>
  <si>
    <t>อัตราภาษี</t>
  </si>
  <si>
    <t>รวม</t>
  </si>
  <si>
    <t>May</t>
  </si>
  <si>
    <t>ค่าลดหย่อน ผู้มีเงินได้ - บิดา เบี้ยประกันสุขภาพ</t>
  </si>
  <si>
    <t>ค่าลดหย่อน ผู้มีเงินได้ - มารดา เบี้ยประกันสุขภาพ</t>
  </si>
  <si>
    <t>ค่าลดหย่อน คู่สมรส - บิดา เบี้ยประกันสุขภาพ</t>
  </si>
  <si>
    <t>ค่าลดหย่อน คู่สมรส - มารดา เบี้ยประกันสุขภาพ</t>
  </si>
  <si>
    <t>ค่าลดหย่อนสูงสุด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</si>
  <si>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</si>
  <si>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</si>
  <si>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</si>
  <si>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</si>
  <si>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</si>
  <si>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</si>
  <si>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</si>
  <si>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</si>
  <si>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</si>
  <si>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</si>
  <si>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</si>
  <si>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เบี้ยประกัน บิดา - ผู้มีเงินได้</t>
  </si>
  <si>
    <t>เบี้ยประกัน มารดา - ผู้มีเงินได้</t>
  </si>
  <si>
    <t>เบี้ยประกัน บิดา - คู่สมรส</t>
  </si>
  <si>
    <t>เบี้ยประกัน มารดา - คู่สมรส</t>
  </si>
  <si>
    <t>วันที่จ่ายเงินเดือน</t>
  </si>
  <si>
    <t>รายได้ประจำทั้งปี
+ รายได้ไม่ประจำ</t>
  </si>
  <si>
    <t>ภาษีหัก ณ ที่จ่าย (รายได้ไม่ประจำ) ต่อ เดือน</t>
  </si>
  <si>
    <t>คำนวณจาก</t>
  </si>
  <si>
    <t>รายได้ไม่ประจำ</t>
  </si>
  <si>
    <t>EmpCount2</t>
  </si>
  <si>
    <t>รวมค่าหักลดหย่อน</t>
  </si>
  <si>
    <t>เดือนที่ประมวลผลภาษีและเงินเดือน</t>
  </si>
  <si>
    <t>เลขที่ใบรับรองหักภาษี ณ ที่จ่าย</t>
  </si>
  <si>
    <t>เลขประจำตัวประชาชน/ID Card :</t>
  </si>
  <si>
    <t>เงินเดือน</t>
  </si>
  <si>
    <t>รวมหัก</t>
  </si>
  <si>
    <t>RENTAL</t>
  </si>
  <si>
    <t>สำนักงาน</t>
  </si>
  <si>
    <t>รายรับ</t>
  </si>
  <si>
    <t>สุทธิ</t>
  </si>
  <si>
    <t>ผู้อนุมัติ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</si>
  <si>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</si>
  <si>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</si>
  <si>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</si>
  <si>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</si>
  <si>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</si>
  <si>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</si>
  <si>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</si>
  <si>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</si>
  <si>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</si>
  <si>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</si>
  <si>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</si>
  <si>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</si>
  <si>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ปีที่ประมวลผลภาษีและเงินเดือน (พ.ศ.)</t>
  </si>
  <si>
    <t>Sheet "CompanyProfile" เติมข้อมูลต่างๆ ตามที่กำหนด เช่น ชื่อ ที่อยู่ เลขประจำตัวผู้เสียภาษีอากร ฯลฯ</t>
  </si>
  <si>
    <t>Sheet "Employee" และ Sheet "Employee2" แก้ไข เพิ่มเติม ข้อมูลพนักงานทั้งหมด เช่นรหัสพนักงาน ประวัติพนักงาน เลขที่บัญชีธนาคาร สถานะภาพทางภาษี และ รายการหักลดหย่อนภาษี ฯลฯ</t>
  </si>
  <si>
    <t>แถบสีฟ้า โดยส่วนใหญ่จะเป็นสูตรในการคำนวณ ถ้าจะแก้ไขให้ใช้ความระมัดระวังในการแก้ไขด้วย</t>
  </si>
  <si>
    <t>การประมวลผลทั้งหมดจะใช้เลขรหัสพนักงานเป็นสำคัญ โดยไม่สนใจข้อมูลชื่อ-สกุลและอื่นๆ ดังนั้นรหัสพนักงาน และข้อมูลของพนักงานต้องตรวจสอบตรงกัน</t>
  </si>
  <si>
    <t>Save as เปลี่ยนชื่อไฟล์ให้ตรงกับ บริษัท ปีใหม่ และเดือนใหม่ เช่น Payroll_ABC_2007_01</t>
  </si>
  <si>
    <t>Sheet "Jan Feb … Nov Dec" Delete Sheet ทั้ง 12 เดือน</t>
  </si>
  <si>
    <t>เริ่มงานตาม "วิธีการทำงานประจำเดือน"</t>
  </si>
  <si>
    <t>Sheet "CompanyProfile" เลือกเดือนที่ประมวลผลภาษีและเงินเดือน เพื่อใช้ในการคำนวณภาษี และ สร้างแฟ้มของเดือนในการประมวลผล Sheet "YearToDate"</t>
  </si>
  <si>
    <t>Sheet "SheetData" แก้ไข เพิ่มเติม ข้อมูลพนักงาน รายได้ และ รายการหัก ประจำเดือนที่ต้องการประมวลผล และตรวจทานให้ถูกต้อง</t>
  </si>
  <si>
    <t>ตรวจสอบรายงานต่าง ๆ ให้ตรงกับยอดเงินรวมใน Sheet "SheetData" ทุกรายการ (ไม่ใช่ Sheet "TempData")</t>
  </si>
  <si>
    <t>Save ไฟล์ เมื่อเสร็จงาน</t>
  </si>
  <si>
    <t>ค่าจ้าง</t>
  </si>
  <si>
    <t>Sheet "Control_Sheet" กดปุ่ม [1.W-tax Calculation] เพื่อคำนวณภาษีประจำเดือนของพนักงานแต่ละคน ("SheetData" ต้องมีข้อมูลอื่นครบถ้วน จึงจะประมวลผลภาษีได้ถูกต้อง)</t>
  </si>
  <si>
    <t>กรณีเริ่มตั้งบริษัทใหม่ และเริ่มงานเงินเดือนระหว่างปี เช่น มีนาคม ให้เพิ่ม Sheet ว่าง เริ่มตั้งแต่เดือนมกราคม, กุมภาพันธ์ .... และตั้งชื่อเป็น "Jan" ,"Feb" …</t>
  </si>
  <si>
    <t>Sheet "CompanyProfile" แก้ไข เลขที่ใบรับรองหักภาษี ณ ที่จ่าย   วันที่ออกหนังสือรับรอง ปีที่ประมวลผล ให้ตรงปีปัจจุบัน</t>
  </si>
  <si>
    <t>Processing Date</t>
  </si>
  <si>
    <t>Month</t>
  </si>
  <si>
    <t>Day</t>
  </si>
  <si>
    <t>Year</t>
  </si>
  <si>
    <t>Date</t>
  </si>
  <si>
    <t>Sheet "CompanyProfile" แก้ไขวันที่จ่ายเงินเดือน (วันที่จะปรากฎใน รายงานการส่งเงินเข้าบัญชีธนาคาร และ ฯลฯ)</t>
  </si>
  <si>
    <t>Sheet "Employee" และ Sheet "Employee2" แก้ไข เพิ่มเติม ข้อมูลพนักงานใหม่(ถ้ามี) เช่นประวัติพนักงาน เลขที่บัญชีธนาคาร สถานะภาพทางภาษี และ รายการหักลดหย่อนภาษี</t>
  </si>
  <si>
    <t>ชื่อ/NAME</t>
  </si>
  <si>
    <t xml:space="preserve">โทรศัพท์ </t>
  </si>
  <si>
    <t>Sheet "SheetData" และ Sheet "YearToDate" ลบข้อมูลพนักงานที่ลาออก ให้คงเหลือเฉพาะพนักงานปัจจุบัน</t>
  </si>
  <si>
    <t>TRAVEL/PERDIAM</t>
  </si>
  <si>
    <t>โบนัส</t>
  </si>
  <si>
    <t>บริษัท ตัวอย่าง จำกัด</t>
  </si>
  <si>
    <t>สปส. 1-03/1</t>
  </si>
  <si>
    <t>แบบขึ้นทะเบียนผู้ประกันตน สำหรับผู้เคยยื่นแบบขึ้นทะเบียนผู้ประกันตน สปส.1-03 แล้ว</t>
  </si>
  <si>
    <t>ชื่อสาขา ...................................................................................................................................................  ลำดับที่สาขา .................000000.............................................</t>
  </si>
  <si>
    <t>สถานประกอบการ / สาขาตั้งอยู่เลขที่ ...........................หมู่ ........... ตรอก / ซอย .................... ถนน ...................... ตำบล / แขวง ..........................................</t>
  </si>
  <si>
    <t>อำเภอ / เขต .......................................... จังหวัด ............................................. รหัสไปรษณีย์ ........................... โทรศัพท์ ..............................</t>
  </si>
  <si>
    <t>คำนำหน้านาม ชื่อ - ชื่อสกุล</t>
  </si>
  <si>
    <t xml:space="preserve">วัน เดือน ปี </t>
  </si>
  <si>
    <t>เข้าทำงานใหม่</t>
  </si>
  <si>
    <t>สุดท้ายก่อนเข้า</t>
  </si>
  <si>
    <t>กรณีทำงานกับ</t>
  </si>
  <si>
    <t>ทำงานที่นี่</t>
  </si>
  <si>
    <t>นายจ้างหลายราย</t>
  </si>
  <si>
    <t>1. สำหรับคนต่างด้าวให้กรอกเลขที่บัตรประกันสังคม</t>
  </si>
  <si>
    <t>ข้าพเจ้าขอรับรองว่ารายการที่แจ้งไว้ข้างต้นถูกต้องและเป็นจริงทุกประการ</t>
  </si>
  <si>
    <t xml:space="preserve">     ลงในช่องเลขประจำตัวประชาชน</t>
  </si>
  <si>
    <t>2. ให้แจ้งการขึ้นทะเบียนผู้ประกันตน  ภายใน 30 วัน</t>
  </si>
  <si>
    <t xml:space="preserve">  ...................................................................... นายจ้าง / ผู้รับมอบอำนาจ</t>
  </si>
  <si>
    <t xml:space="preserve">     นับแต่วันที่รับลูกจ้างเข้าทำงาน มิฉะนั้นจะมีความ</t>
  </si>
  <si>
    <t xml:space="preserve">     ผิดต้องระวางโทษจำคุกไม่เกิน  6  เดือน   หรือปรับ</t>
  </si>
  <si>
    <t xml:space="preserve">     ไม่เกิน 20,000.00 บาท หรือทั้งจำทั้งปรับ</t>
  </si>
  <si>
    <t xml:space="preserve">  วันที่ .............. เดือน ........................... พ.ศ. ............</t>
  </si>
  <si>
    <t>สปส. 6-09</t>
  </si>
  <si>
    <t>หนังสือแจ้งการสิ้นสุดความเป็นผู้ประกันตน</t>
  </si>
  <si>
    <t>สาเหตุการสิ้นสุดความเป็นผู้ประกันตน</t>
  </si>
  <si>
    <t>ที่สิ้นสุด</t>
  </si>
  <si>
    <t xml:space="preserve">              ข้าพเจ้าขอรับรองว่ารายการที่แจ้งไว้ข้างต้นถูกต้องและเป็นจริงทุกประการ</t>
  </si>
  <si>
    <t>สาเหตุ</t>
  </si>
  <si>
    <t>1. ลาออก</t>
  </si>
  <si>
    <t xml:space="preserve"> 2. สิ้นสุดระยะเวลาการจ้าง</t>
  </si>
  <si>
    <t>2. ให้แจ้งการสิ้นสุดความเป็นผู้ประกันตน ตั้งแต่วันที่มีการ</t>
  </si>
  <si>
    <t xml:space="preserve">           ลงชื่อ ............................................................. นายจ้าง / ผู้รับมอบอำนาจ</t>
  </si>
  <si>
    <t xml:space="preserve"> 3. เลิกจ้าง</t>
  </si>
  <si>
    <t xml:space="preserve">     เปลี่ยนแปลง ทั้งนี้ไม่เกินวันที่ 15 ของเดือน ถัดจาก</t>
  </si>
  <si>
    <t xml:space="preserve"> 4. เกษียณอายุ</t>
  </si>
  <si>
    <t xml:space="preserve">     เดือนที่มีการเปลี่ยนแปลง มิฉะนั้นจะมีความผิด</t>
  </si>
  <si>
    <t xml:space="preserve"> 5. ไล่ออก / ปลดออก / ให้ออก</t>
  </si>
  <si>
    <t xml:space="preserve">     ต้องระวางโทษจำคุกไม่เกิน 6 เดือน หรือปรับไม่เกิน</t>
  </si>
  <si>
    <t xml:space="preserve">                    วันที่ .............. เดือน ........................... พ.ศ. ................</t>
  </si>
  <si>
    <t xml:space="preserve">      เนื่องจากกระทำความผิด</t>
  </si>
  <si>
    <t xml:space="preserve">     20,000.00 บาท หรือทั้งจำทั้งปรับ</t>
  </si>
  <si>
    <t xml:space="preserve"> 6. ตาย</t>
  </si>
  <si>
    <t xml:space="preserve">ชื่อ </t>
  </si>
  <si>
    <t>128-0-01531-4</t>
  </si>
  <si>
    <t>ถวิล</t>
  </si>
  <si>
    <t>ภิรมย์พล</t>
  </si>
  <si>
    <t>อายุงาน-ปี</t>
  </si>
  <si>
    <t>อายุงาน-เดือน</t>
  </si>
  <si>
    <t>อายุงาน-วัน</t>
  </si>
  <si>
    <t>ปกส.สะสม</t>
  </si>
  <si>
    <t>YTD. SSF</t>
  </si>
  <si>
    <t>Sheet "SheetData" กำหนดประเภทรายได้ที่ต้องนำมารวมเป็นรายได้ เพื่อคำนวณเงินประกันสังคมใน Column "AE" โดยการใส่สูตรการรวมข้อมูลรายได้ให้ถูกต้อง</t>
  </si>
  <si>
    <t>M</t>
  </si>
  <si>
    <t>SAMPLE Co.,Ltd.</t>
  </si>
  <si>
    <t>ค่าเช่าบ้าน</t>
  </si>
  <si>
    <t>ค่าน้ำมัน</t>
  </si>
  <si>
    <t>นางสาว</t>
  </si>
  <si>
    <t>วรพล</t>
  </si>
  <si>
    <t>ศุภกฤต</t>
  </si>
  <si>
    <t>วรรธนกร</t>
  </si>
  <si>
    <t>อนุพงษ์</t>
  </si>
  <si>
    <t>ณรงค์ฤทธิ์</t>
  </si>
  <si>
    <t>วิไล</t>
  </si>
  <si>
    <t>วาศิณี</t>
  </si>
  <si>
    <t>ธนวัฒน์</t>
  </si>
  <si>
    <t>ชัยรัตน์</t>
  </si>
  <si>
    <t>มะโนท</t>
  </si>
  <si>
    <t>จักรพงษ์</t>
  </si>
  <si>
    <t>ทนงศักดิ์</t>
  </si>
  <si>
    <t>อุกฤษณ์</t>
  </si>
  <si>
    <t>อนุสรณ์</t>
  </si>
  <si>
    <t>ไกรศล</t>
  </si>
  <si>
    <t>แผนก</t>
  </si>
  <si>
    <t>ฝ่าย</t>
  </si>
  <si>
    <t>BKK</t>
  </si>
  <si>
    <t>388/82 ถนนสุขุมวิท เขตคลองเตย กรุงเทพ 10550</t>
  </si>
  <si>
    <t>Fuel</t>
  </si>
  <si>
    <t>วันที่                เดือน                     พ.ศ   2554</t>
  </si>
  <si>
    <t>(ให้แยกกรอกรายการในใบต่อนี้ตามแต่ละอัตราภาษีหัก ณ ที่จ่าย โดยใส่เครื่องหมาย " X " ลงใน " [   ] " หน้าข้อความแล้วแต่กรณี</t>
  </si>
  <si>
    <t>อัตราภาษีหัก ณ ที่จ่าย    [ X ]</t>
  </si>
  <si>
    <t xml:space="preserve">   [   ]</t>
  </si>
  <si>
    <t>TMB</t>
  </si>
  <si>
    <t>SCB</t>
  </si>
  <si>
    <t>KBANK</t>
  </si>
  <si>
    <t>ค่าโทรศัทพ์</t>
  </si>
  <si>
    <t>ค่าครองชีพ</t>
  </si>
  <si>
    <t>SPECIAL ALLOWANCE</t>
  </si>
  <si>
    <t xml:space="preserve">       [ X ]</t>
  </si>
  <si>
    <t xml:space="preserve">       [    ]</t>
  </si>
  <si>
    <t>Sheet "Control_Sheet" กดปุ่ม [3.Cumulative YearToDate] เพื่อสร้างไฟล์ของเดือนปัจจุบันและคำนวณยอดสะสมของแต่ละเดือนไปรวมใน Sheet"YearToDate" เพื่อออกรายงานยอดสะสมต่าง ๆ ใน Payslip ใบรับรองหักภาษี ณ ที่จ่าย และ ภงด.1ก ฯลฯ</t>
  </si>
  <si>
    <t>Save as เปลี่ยนชื่อไฟล์ให้ตรงกับ บริษัท ปีและเดือนประมวลผล เช่น Payroll_ABC_2007_02 (เพื่อเป็นการสำรองแฟ้มข้อมูลแต่ละเดือน กรณีมีปัญหาในการประมวลผลเดือนปัจจุบัน)</t>
  </si>
  <si>
    <t>กกกกกก</t>
  </si>
  <si>
    <t>ขขขขขข</t>
  </si>
  <si>
    <t>คคคคคค</t>
  </si>
  <si>
    <t>งงงงงงงง</t>
  </si>
  <si>
    <t>จจจจจจจ</t>
  </si>
  <si>
    <t>Admin</t>
  </si>
  <si>
    <t>Account</t>
  </si>
  <si>
    <t>Sale</t>
  </si>
  <si>
    <t>Purchase</t>
  </si>
  <si>
    <t>ชชชชชช</t>
  </si>
  <si>
    <t>นนนนนน</t>
  </si>
  <si>
    <t>ปปปปปป</t>
  </si>
  <si>
    <t>หหหหหห</t>
  </si>
  <si>
    <t>ฟฟฟฟฟฟ</t>
  </si>
  <si>
    <t>ลลลลลล</t>
  </si>
  <si>
    <t>ถถถถถถถ</t>
  </si>
  <si>
    <t>ททททท</t>
  </si>
  <si>
    <t>ผผผผผผ</t>
  </si>
  <si>
    <t>ฝฝฝฝฝฝ</t>
  </si>
  <si>
    <t>มมมมมม</t>
  </si>
  <si>
    <t>ยยยยยยย</t>
  </si>
  <si>
    <t>ณณณณณ</t>
  </si>
  <si>
    <t>ศศศศศศ</t>
  </si>
  <si>
    <t>นางสาวศุภกฤต  กกกกกก</t>
  </si>
  <si>
    <t>นายณรงค์ฤทธิ์  งงงงงงงง</t>
  </si>
  <si>
    <t>นายอุกฤษณ์  ถถถถถถถ</t>
  </si>
  <si>
    <t>นายอนุสรณ์  ททททท</t>
  </si>
  <si>
    <t>นายวรพล  ฝฝฝฝฝฝ</t>
  </si>
  <si>
    <t>นายศุภกฤต  มมมมมม</t>
  </si>
  <si>
    <t>นายวรรธนกร  ยยยยยยย</t>
  </si>
  <si>
    <t>นายอนุพงษ์  ณณณณณ</t>
  </si>
  <si>
    <t>นายณรงค์ฤทธิ์  ศศศศศศ</t>
  </si>
  <si>
    <t>BKKAdmin</t>
  </si>
  <si>
    <t>BKKAccount</t>
  </si>
  <si>
    <t>BKKSale</t>
  </si>
  <si>
    <t>BKKPurchase</t>
  </si>
  <si>
    <t>Group : BKKAccount</t>
  </si>
  <si>
    <t>Group : BKKAdmin</t>
  </si>
  <si>
    <t>Group : BKKPurchase</t>
  </si>
  <si>
    <t>Group : BKKSale</t>
  </si>
  <si>
    <t>นางสาววรรธนกร  ขขขขขข</t>
  </si>
  <si>
    <t>นางสาวอนุพงษ์  คคคคคค</t>
  </si>
  <si>
    <t>นายชัยรัตน์  ปปปปปป</t>
  </si>
  <si>
    <t>นางสาวทนงศักดิ์  ลลลลลล</t>
  </si>
  <si>
    <t>นางสาวไกรศล  ผผผผผผ</t>
  </si>
  <si>
    <t>(ผู้จัดการฝ่ายบุคคล)</t>
  </si>
  <si>
    <t>นายสมชาย   นครกสฟาดรกสด</t>
  </si>
  <si>
    <t>Rayong</t>
  </si>
  <si>
    <t>RayongSale</t>
  </si>
  <si>
    <t>RayongAdmin</t>
  </si>
  <si>
    <t>Group : RayongAdmin</t>
  </si>
  <si>
    <t>Group : RayongSale</t>
  </si>
  <si>
    <t xml:space="preserve">    (..........นายวีระพงษ์  ภภภภภภภภภภ...............)</t>
  </si>
  <si>
    <t xml:space="preserve">                     (..........นายวีระพงษ์  ถถถถถถถถถถถถ..............)</t>
  </si>
  <si>
    <t xml:space="preserve">  ตำแหน่ง ........ผู้จัดการฝ่ายบุคคล..............</t>
  </si>
  <si>
    <t>พนักงาน</t>
  </si>
  <si>
    <t xml:space="preserve">เงินเดือนไม่พึงเปิดเผย / YOUR SALARY IS A STRICTLY PRIVATE MATTER  </t>
  </si>
  <si>
    <t xml:space="preserve">                    ตำแหน่ง ........ผู้จัดการฝ่ายบุคคล..............</t>
  </si>
  <si>
    <t>02-1234567</t>
  </si>
  <si>
    <t>นายวีระพงษ์  ถถถถถถถถถถถถ</t>
  </si>
  <si>
    <t>ค่าเบี้ยเลี้ยง</t>
  </si>
  <si>
    <t>(1)</t>
  </si>
  <si>
    <t>นางสาวจักรพงษ์  ฟฟฟฟฟฟ</t>
  </si>
  <si>
    <t>โปรแกรมเงินเดือนนี้ เขียนด้วย VBA (Macro)</t>
  </si>
  <si>
    <t>ดังนี้นก่อนการใช้งานต้อง Enable Macro ดังนี้</t>
  </si>
  <si>
    <t>Tools &gt; Options &gt; Security &gt; Macro Security &gt; Security Level &gt; Low(not recomended)</t>
  </si>
  <si>
    <t>office Logo &gt; Excel Options &gt; Trust Center &gt; Trust Center Settings &gt; Macro Setting &gt; เลือก Enable all macros...</t>
  </si>
  <si>
    <t>File &gt; Options &gt; Trust Center &gt; Trust Center Settings &gt; Macro Settings &gt; เลือก Enable all macros...</t>
  </si>
  <si>
    <t>ปิด Excel แล้วเปิดใหม่</t>
  </si>
  <si>
    <t>1.1 Excel 2003</t>
  </si>
  <si>
    <t>1.2 Excel 2007</t>
  </si>
  <si>
    <t>1.3 Excel 2010</t>
  </si>
  <si>
    <t>Sheet "CompanyProfile" รูปแบบรายงานและหัวรายงานต่าง ๆ เช่น สปส1-03 ภงด1 ฯลฯ   แก้ไขชื่อที่อยู่ให้ตรงตามจริง เพราะโปรแกรมจะคัดลอกรูปแบบและหัวรายงานตรงนี้ไปใช้</t>
  </si>
  <si>
    <t>1234567890123</t>
  </si>
  <si>
    <t>นางธนวัฒน์  นนนนนน</t>
  </si>
  <si>
    <t>X</t>
  </si>
  <si>
    <t>นางมะโนท  หหหหหห</t>
  </si>
  <si>
    <t xml:space="preserve">           1  ถึง     150,000</t>
  </si>
  <si>
    <t xml:space="preserve"> 150,001  ถึง     300,000</t>
  </si>
  <si>
    <t xml:space="preserve"> 300,001  ถึง     500,000</t>
  </si>
  <si>
    <t xml:space="preserve"> 500,001  ถึง     750,000</t>
  </si>
  <si>
    <t xml:space="preserve"> 750,001  ถึง  1,000,000</t>
  </si>
  <si>
    <t>1,000,001 ถึง 2,000,000</t>
  </si>
  <si>
    <t>1.ก่อนเริ่มการใช้งานโปรแกรม</t>
  </si>
  <si>
    <t>2.วิธีการตั้งค่าเริ่มต้น</t>
  </si>
  <si>
    <t>3.วิธีการทำงานเมื่อเริ่มปีใหม่</t>
  </si>
  <si>
    <t>4.วิธีการทำงานประจำเดือน</t>
  </si>
  <si>
    <t>Sheet "Control_Sheet" กดปุ่ม [2.COPY From SheetData To TempData] เพื่อจัดเตรียมการทำรายงานต่าง ๆ และรวบรวมข้อมูลเฉพาะพนักงานปัจจุบัน (ตัดพนักงานที่ลาออก โดยดูจากยอดรวมรายได้ ที่มีค่าเป็น 0)</t>
  </si>
  <si>
    <t>Sheet "Control_Sheet" กดปุ่ม [PREVIEW .....] เพื่อพิมพ์ Payslip, แบบฟอร์มภาษีเงินได้ (ภงด1 หรือ ภงด1ก) รายการนำเงินเข้าบัญชีธนาคาร รายงานประกันสังคม รายงานสรุปเงินเดือนแยกตามหน่วยงาน รายงานกองทุนสำรองเลี้ยงชีพ และ อื่นๆ (ถ้ามี)</t>
  </si>
  <si>
    <t>Sheet "TaxCalculation" กำหนดประเภทรายได้ประจำ(1) เช่น เงินเดือน ฯ  และรายได้ไม่ประจำ(2) เช่น ค่าล่วงเวลา โบนัส ฯ ใน Cell "A13 - A20" โดยใส่ค่าตัวเลข 1 หรือ 2 ตามประเภทรายได้ประจำ/ไม่ประจำ (สำคัญมากเพื่อการคำนวณภาษีที่ถูกต้อง)</t>
  </si>
  <si>
    <t>ม.40(1)</t>
  </si>
  <si>
    <t>ค่าใช้จ่าย 50% ไม่เกิน 100,000 บาท</t>
  </si>
  <si>
    <t>2,000,001 ถึง 5,000,000</t>
  </si>
  <si>
    <t xml:space="preserve">5,000,000 บาทขึ้นไป       </t>
  </si>
  <si>
    <t>HR60</t>
  </si>
  <si>
    <t>รายละเอียดประกอบการจ่ายเงินเดือน  ประจำเดือนมีนาคม 2560</t>
  </si>
  <si>
    <t>รายละเอียดประกอบการจ่ายเงินเดือน  ประจำเดือนมกราคม 2560</t>
  </si>
  <si>
    <t>รายละเอียดประกอบการจ่ายเงินเดือน  ประจำเดือนกุมภาพันธ์ 2560</t>
  </si>
  <si>
    <t>นางสาววิไล  จจจจจจจ</t>
  </si>
  <si>
    <t>นายวาศิณี  ชชชชชช</t>
  </si>
  <si>
    <t>ค่าลดหย่อน บุตรเรียน</t>
  </si>
  <si>
    <t>ค่าลดหย่อน บุตรไม่เรียน</t>
  </si>
  <si>
    <t>ศึกษา</t>
  </si>
  <si>
    <t>ไม่ศึกษา</t>
  </si>
  <si>
    <t>บุตรเรียน</t>
  </si>
  <si>
    <t>บุตรไม่เรียน</t>
  </si>
  <si>
    <t>Sheet "SheetData" กำหนดหัวข้อ ประเภทรายได้ เช่น เงินเดือน ค่าล่วงเวลา ค่าครองชีพ ฯลฯ  และไม่สามารถเพิ่มคอลัมน์ได้ ส่วนรายการหักให้คงไว้ตามนั้นไม่สามารถแก้ไขได้</t>
  </si>
  <si>
    <t>Sheet "YearToDate" กำหนดหัวข้อ ประเภทรายได้ เช่น เงินเดือน ค่าล่วงเวลา ค่าครองชีพ ฯลฯ ส่วนรายการหักให้คงไว้ตามนั้นไม่สามารถแก้ไขได้ (กำหนดหัวข้อให้ตรงกับ Sheet "SheetData" เพราะจะนำยอดสะสมไปรวมกัน)</t>
  </si>
  <si>
    <t>การแก้ไขเพิ่มเติมข้อมูลใน Sheet"SheetData" ทุกครั้งต้องทำขั้นตอนที่ 4.6 - 4.8 ตามลำดับ เพื่อจะได้ผลการคำนวณที่ถูกต้องครบถ้วน</t>
  </si>
  <si>
    <t>?????</t>
  </si>
  <si>
    <t>??</t>
  </si>
  <si>
    <t>ภงด.1ก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</si>
</sst>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000"/>
    <numFmt numFmtId="189" formatCode="#,##0.00_ ;\-#,##0.00\ "/>
    <numFmt numFmtId="190" formatCode="ดดด\ bbbb"/>
    <numFmt numFmtId="191" formatCode="d\ ดดดด\ bbbb"/>
    <numFmt numFmtId="192" formatCode="_-* #,##0_-;\-* #,##0_-;_-* &quot;-&quot;??_-;_-@_-"/>
    <numFmt numFmtId="193" formatCode="d\ ดดด\ bbbb"/>
    <numFmt numFmtId="194" formatCode="0000000"/>
    <numFmt numFmtId="195" formatCode="0\ 0\ 0\ 0\ 0\ 0\ 0\ 0\ 0\ 0"/>
    <numFmt numFmtId="196" formatCode="000\-0\-00000\-0"/>
    <numFmt numFmtId="197" formatCode="dd/mm/bb"/>
    <numFmt numFmtId="198" formatCode="0&quot;  คน&quot;"/>
    <numFmt numFmtId="199" formatCode="0;[Red]0"/>
    <numFmt numFmtId="200" formatCode="dd\ ดดด\ bbbb"/>
    <numFmt numFmtId="201" formatCode="[$-107041E]d\ mmmm\ yyyy;@"/>
    <numFmt numFmtId="202" formatCode="[$-107041E]d\ mmm\ yy;@"/>
    <numFmt numFmtId="203" formatCode="dd\-mmm\-bbbb"/>
    <numFmt numFmtId="204" formatCode="dd\ ดดดด\ bb"/>
    <numFmt numFmtId="205" formatCode="00000"/>
    <numFmt numFmtId="206" formatCode="0\-0000\-00000\-00\-0"/>
  </numFmts>
  <fonts count="93" x14ac:knownFonts="1">
    <font>
      <sz val="14"/>
      <name val="Cordia New"/>
      <charset val="222"/>
    </font>
    <font>
      <sz val="14"/>
      <name val="Cordia New"/>
      <family val="2"/>
    </font>
    <font>
      <sz val="11"/>
      <name val="Tahoma"/>
      <family val="2"/>
      <charset val="222"/>
    </font>
    <font>
      <b/>
      <sz val="11"/>
      <name val="Tahoma"/>
      <family val="2"/>
      <charset val="222"/>
    </font>
    <font>
      <sz val="9"/>
      <name val="Tahoma"/>
      <family val="2"/>
      <charset val="222"/>
    </font>
    <font>
      <sz val="8"/>
      <name val="Tahoma"/>
      <family val="2"/>
      <charset val="222"/>
    </font>
    <font>
      <sz val="14"/>
      <name val="AngsanaUPC"/>
      <family val="1"/>
      <charset val="222"/>
    </font>
    <font>
      <b/>
      <sz val="9"/>
      <name val="Tahoma"/>
      <family val="2"/>
      <charset val="222"/>
    </font>
    <font>
      <sz val="14"/>
      <name val="Cordia New"/>
      <family val="2"/>
      <charset val="222"/>
    </font>
    <font>
      <sz val="14"/>
      <color indexed="12"/>
      <name val="Cordia New"/>
      <family val="2"/>
      <charset val="222"/>
    </font>
    <font>
      <b/>
      <sz val="14"/>
      <name val="Cordia New"/>
      <family val="2"/>
      <charset val="222"/>
    </font>
    <font>
      <sz val="12"/>
      <name val="Cordia New"/>
      <family val="2"/>
      <charset val="222"/>
    </font>
    <font>
      <sz val="16"/>
      <name val="Cordia New"/>
      <family val="2"/>
      <charset val="222"/>
    </font>
    <font>
      <sz val="10"/>
      <name val="Cordia New"/>
      <family val="2"/>
      <charset val="222"/>
    </font>
    <font>
      <b/>
      <sz val="12"/>
      <name val="Cordia New"/>
      <family val="2"/>
      <charset val="222"/>
    </font>
    <font>
      <sz val="14"/>
      <name val="CordiaUPC"/>
      <family val="2"/>
      <charset val="222"/>
    </font>
    <font>
      <sz val="9"/>
      <name val="Microsoft Sans Serif"/>
      <family val="2"/>
    </font>
    <font>
      <b/>
      <i/>
      <sz val="14"/>
      <name val="Cordia New"/>
      <family val="2"/>
      <charset val="222"/>
    </font>
    <font>
      <sz val="12"/>
      <name val="MS Sans Serif"/>
      <family val="2"/>
      <charset val="222"/>
    </font>
    <font>
      <b/>
      <sz val="14"/>
      <name val="Tahoma"/>
      <family val="2"/>
      <charset val="222"/>
    </font>
    <font>
      <b/>
      <sz val="9"/>
      <color indexed="10"/>
      <name val="Tahoma"/>
      <family val="2"/>
      <charset val="222"/>
    </font>
    <font>
      <sz val="14"/>
      <color indexed="9"/>
      <name val="Cordia New"/>
      <family val="2"/>
      <charset val="222"/>
    </font>
    <font>
      <sz val="9"/>
      <name val="Tahoma"/>
      <family val="2"/>
    </font>
    <font>
      <sz val="8"/>
      <name val="Tahoma"/>
      <family val="2"/>
    </font>
    <font>
      <sz val="14"/>
      <name val="Tahoma"/>
      <family val="2"/>
    </font>
    <font>
      <b/>
      <sz val="18"/>
      <name val="CordiaUPC"/>
      <family val="2"/>
      <charset val="222"/>
    </font>
    <font>
      <sz val="14"/>
      <name val="CordiaUPC"/>
      <family val="2"/>
      <charset val="222"/>
    </font>
    <font>
      <sz val="8"/>
      <name val="Cordia New"/>
      <family val="2"/>
    </font>
    <font>
      <b/>
      <sz val="20"/>
      <color indexed="9"/>
      <name val="BrowalliaUPC"/>
      <family val="2"/>
      <charset val="222"/>
    </font>
    <font>
      <b/>
      <sz val="18"/>
      <name val="CordiaUPC"/>
      <family val="2"/>
      <charset val="222"/>
    </font>
    <font>
      <b/>
      <sz val="14"/>
      <name val="CordiaUPC"/>
      <family val="2"/>
      <charset val="222"/>
    </font>
    <font>
      <b/>
      <sz val="16"/>
      <name val="CordiaUPC"/>
      <family val="2"/>
      <charset val="222"/>
    </font>
    <font>
      <sz val="14"/>
      <color indexed="10"/>
      <name val="CordiaUPC"/>
      <family val="2"/>
      <charset val="222"/>
    </font>
    <font>
      <b/>
      <sz val="14"/>
      <name val="CordiaUPC"/>
      <family val="2"/>
      <charset val="222"/>
    </font>
    <font>
      <b/>
      <sz val="14"/>
      <color indexed="12"/>
      <name val="CordiaUPC"/>
      <family val="2"/>
      <charset val="222"/>
    </font>
    <font>
      <b/>
      <sz val="14"/>
      <color indexed="10"/>
      <name val="CordiaUPC"/>
      <family val="2"/>
      <charset val="222"/>
    </font>
    <font>
      <b/>
      <sz val="20"/>
      <color indexed="62"/>
      <name val="CordiaUPC"/>
      <family val="2"/>
      <charset val="222"/>
    </font>
    <font>
      <b/>
      <sz val="20"/>
      <color indexed="37"/>
      <name val="CordiaUPC"/>
      <family val="2"/>
      <charset val="222"/>
    </font>
    <font>
      <sz val="18"/>
      <name val="CordiaUPC"/>
      <family val="2"/>
      <charset val="222"/>
    </font>
    <font>
      <sz val="20"/>
      <name val="CordiaUPC"/>
      <family val="2"/>
      <charset val="222"/>
    </font>
    <font>
      <sz val="22"/>
      <name val="CordiaUPC"/>
      <family val="2"/>
      <charset val="222"/>
    </font>
    <font>
      <b/>
      <sz val="22"/>
      <color indexed="37"/>
      <name val="CordiaUPC"/>
      <family val="2"/>
      <charset val="222"/>
    </font>
    <font>
      <b/>
      <sz val="20"/>
      <color indexed="12"/>
      <name val="CordiaUPC"/>
      <family val="2"/>
      <charset val="222"/>
    </font>
    <font>
      <b/>
      <sz val="26"/>
      <name val="CordiaUPC"/>
      <family val="2"/>
      <charset val="222"/>
    </font>
    <font>
      <b/>
      <sz val="8"/>
      <name val="Tahoma"/>
      <family val="2"/>
    </font>
    <font>
      <sz val="10"/>
      <name val="Tahoma"/>
      <family val="2"/>
    </font>
    <font>
      <b/>
      <sz val="9"/>
      <name val="Tahoma"/>
      <family val="2"/>
    </font>
    <font>
      <sz val="14"/>
      <color indexed="9"/>
      <name val="Cordia New"/>
      <family val="2"/>
    </font>
    <font>
      <b/>
      <i/>
      <sz val="14"/>
      <color indexed="9"/>
      <name val="Cordia New"/>
      <family val="2"/>
    </font>
    <font>
      <b/>
      <sz val="22"/>
      <color indexed="9"/>
      <name val="Copperplate Gothic Bold"/>
      <family val="2"/>
    </font>
    <font>
      <b/>
      <sz val="22"/>
      <color indexed="41"/>
      <name val="Copperplate Gothic Bold"/>
      <family val="2"/>
    </font>
    <font>
      <b/>
      <sz val="22"/>
      <color indexed="62"/>
      <name val="CordiaUPC"/>
      <family val="2"/>
      <charset val="222"/>
    </font>
    <font>
      <b/>
      <sz val="16"/>
      <name val="BrowalliaUPC"/>
      <family val="2"/>
      <charset val="222"/>
    </font>
    <font>
      <b/>
      <sz val="14"/>
      <name val="BrowalliaUPC"/>
      <family val="2"/>
      <charset val="222"/>
    </font>
    <font>
      <sz val="14"/>
      <name val="BrowalliaUPC"/>
      <family val="2"/>
      <charset val="222"/>
    </font>
    <font>
      <sz val="16"/>
      <name val="BrowalliaUPC"/>
      <family val="2"/>
      <charset val="222"/>
    </font>
    <font>
      <b/>
      <sz val="11"/>
      <name val="BrowalliaUPC"/>
      <family val="2"/>
      <charset val="222"/>
    </font>
    <font>
      <b/>
      <sz val="10"/>
      <name val="BrowalliaUPC"/>
      <family val="2"/>
      <charset val="222"/>
    </font>
    <font>
      <sz val="10"/>
      <name val="BrowalliaUPC"/>
      <family val="2"/>
      <charset val="222"/>
    </font>
    <font>
      <sz val="12"/>
      <name val="BrowalliaUPC"/>
      <family val="2"/>
      <charset val="222"/>
    </font>
    <font>
      <sz val="10"/>
      <name val="Arial"/>
      <family val="2"/>
    </font>
    <font>
      <sz val="8"/>
      <name val="Arial"/>
      <family val="2"/>
    </font>
    <font>
      <sz val="14"/>
      <name val="Cordia New"/>
      <family val="2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u/>
      <sz val="14"/>
      <name val="Cordia New"/>
      <family val="2"/>
    </font>
    <font>
      <b/>
      <sz val="11"/>
      <name val="Tahoma"/>
      <family val="2"/>
    </font>
    <font>
      <b/>
      <sz val="8"/>
      <name val="Tahoma"/>
      <family val="2"/>
      <charset val="222"/>
    </font>
    <font>
      <b/>
      <sz val="18"/>
      <name val="Tahoma"/>
      <family val="2"/>
    </font>
    <font>
      <sz val="7"/>
      <name val="Tahoma"/>
      <family val="2"/>
    </font>
    <font>
      <sz val="12"/>
      <name val="Tahoma"/>
      <family val="2"/>
    </font>
    <font>
      <sz val="9"/>
      <color indexed="10"/>
      <name val="Tahoma"/>
      <family val="2"/>
    </font>
    <font>
      <sz val="20"/>
      <name val="Cordia New"/>
      <family val="2"/>
    </font>
    <font>
      <sz val="18"/>
      <name val="Cooper Black"/>
      <family val="1"/>
    </font>
    <font>
      <b/>
      <sz val="8"/>
      <color indexed="81"/>
      <name val="Tahoma"/>
      <family val="2"/>
    </font>
    <font>
      <b/>
      <sz val="8"/>
      <color indexed="81"/>
      <name val="MS Sans Serif"/>
      <family val="2"/>
      <charset val="222"/>
    </font>
    <font>
      <sz val="16"/>
      <color indexed="8"/>
      <name val="BrowalliaUPC"/>
      <family val="2"/>
      <charset val="222"/>
    </font>
    <font>
      <b/>
      <sz val="16"/>
      <color indexed="8"/>
      <name val="BrowalliaUPC"/>
      <family val="2"/>
      <charset val="222"/>
    </font>
    <font>
      <sz val="8"/>
      <name val="Cordia New"/>
      <family val="2"/>
    </font>
    <font>
      <sz val="10"/>
      <name val="CordiaUPC"/>
      <family val="2"/>
      <charset val="222"/>
    </font>
    <font>
      <b/>
      <sz val="9"/>
      <color indexed="81"/>
      <name val="Tahoma"/>
      <family val="2"/>
    </font>
    <font>
      <sz val="14"/>
      <color rgb="FF0000FF"/>
      <name val="Cordia New"/>
      <family val="2"/>
    </font>
    <font>
      <sz val="14"/>
      <color rgb="FFFF0000"/>
      <name val="Cordia New"/>
      <family val="2"/>
    </font>
    <font>
      <b/>
      <sz val="12"/>
      <color rgb="FF0000FF"/>
      <name val="Tahoma"/>
      <family val="2"/>
    </font>
    <font>
      <b/>
      <sz val="11"/>
      <color rgb="FF0000FF"/>
      <name val="Tahoma"/>
      <family val="2"/>
    </font>
    <font>
      <sz val="11"/>
      <color rgb="FF800000"/>
      <name val="Tahoma"/>
      <family val="2"/>
    </font>
    <font>
      <sz val="10"/>
      <color rgb="FF800000"/>
      <name val="Tahoma"/>
      <family val="2"/>
    </font>
    <font>
      <sz val="11"/>
      <color rgb="FF993366"/>
      <name val="Tahoma"/>
      <family val="2"/>
    </font>
    <font>
      <sz val="8"/>
      <color rgb="FF000000"/>
      <name val="Tahoma"/>
      <family val="2"/>
    </font>
    <font>
      <b/>
      <sz val="16"/>
      <name val="Tahoma"/>
      <family val="2"/>
      <charset val="22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37"/>
      </left>
      <right style="double">
        <color indexed="37"/>
      </right>
      <top style="double">
        <color indexed="37"/>
      </top>
      <bottom/>
      <diagonal/>
    </border>
    <border>
      <left style="double">
        <color indexed="37"/>
      </left>
      <right style="double">
        <color indexed="37"/>
      </right>
      <top/>
      <bottom style="thin">
        <color indexed="64"/>
      </bottom>
      <diagonal/>
    </border>
    <border>
      <left style="double">
        <color indexed="37"/>
      </left>
      <right style="double">
        <color indexed="37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37"/>
      </left>
      <right style="double">
        <color indexed="37"/>
      </right>
      <top style="double">
        <color indexed="64"/>
      </top>
      <bottom style="double">
        <color indexed="37"/>
      </bottom>
      <diagonal/>
    </border>
    <border>
      <left style="thin">
        <color indexed="64"/>
      </left>
      <right style="double">
        <color indexed="37"/>
      </right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double">
        <color indexed="37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37"/>
      </left>
      <right style="double">
        <color indexed="37"/>
      </right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1" fillId="0" borderId="0" applyNumberFormat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1" fillId="0" borderId="0" applyNumberFormat="0" applyFont="0" applyFill="0" applyBorder="0" applyAlignment="0" applyProtection="0"/>
    <xf numFmtId="0" fontId="15" fillId="0" borderId="0"/>
    <xf numFmtId="0" fontId="60" fillId="0" borderId="0"/>
    <xf numFmtId="9" fontId="1" fillId="0" borderId="0" applyFont="0" applyFill="0" applyBorder="0" applyAlignment="0" applyProtection="0"/>
  </cellStyleXfs>
  <cellXfs count="789">
    <xf numFmtId="0" fontId="0" fillId="0" borderId="0" xfId="0"/>
    <xf numFmtId="0" fontId="4" fillId="0" borderId="0" xfId="0" applyFont="1"/>
    <xf numFmtId="0" fontId="10" fillId="0" borderId="0" xfId="3" applyFont="1"/>
    <xf numFmtId="0" fontId="8" fillId="0" borderId="0" xfId="3" applyFont="1"/>
    <xf numFmtId="0" fontId="11" fillId="0" borderId="0" xfId="3" applyFont="1"/>
    <xf numFmtId="0" fontId="10" fillId="0" borderId="0" xfId="3" applyFont="1" applyBorder="1" applyAlignment="1">
      <alignment horizontal="right"/>
    </xf>
    <xf numFmtId="0" fontId="10" fillId="0" borderId="0" xfId="3" applyFont="1" applyBorder="1" applyAlignment="1"/>
    <xf numFmtId="0" fontId="10" fillId="0" borderId="1" xfId="3" applyFont="1" applyBorder="1" applyAlignment="1">
      <alignment horizontal="right"/>
    </xf>
    <xf numFmtId="0" fontId="8" fillId="0" borderId="0" xfId="3" applyFont="1" applyBorder="1" applyAlignment="1"/>
    <xf numFmtId="0" fontId="8" fillId="0" borderId="2" xfId="3" applyFont="1" applyBorder="1"/>
    <xf numFmtId="0" fontId="8" fillId="0" borderId="3" xfId="3" applyFont="1" applyBorder="1"/>
    <xf numFmtId="0" fontId="10" fillId="0" borderId="0" xfId="3" applyFont="1" applyBorder="1" applyAlignment="1">
      <alignment horizontal="center"/>
    </xf>
    <xf numFmtId="0" fontId="10" fillId="0" borderId="4" xfId="3" applyFont="1" applyBorder="1" applyAlignment="1">
      <alignment horizontal="center"/>
    </xf>
    <xf numFmtId="0" fontId="10" fillId="0" borderId="5" xfId="3" applyFont="1" applyBorder="1" applyAlignment="1">
      <alignment horizontal="center"/>
    </xf>
    <xf numFmtId="0" fontId="8" fillId="0" borderId="6" xfId="3" applyFont="1" applyBorder="1" applyAlignment="1">
      <alignment horizontal="center"/>
    </xf>
    <xf numFmtId="0" fontId="10" fillId="0" borderId="0" xfId="3" applyFont="1" applyBorder="1" applyAlignment="1">
      <alignment horizontal="left"/>
    </xf>
    <xf numFmtId="0" fontId="8" fillId="0" borderId="0" xfId="3" applyFont="1" applyBorder="1"/>
    <xf numFmtId="0" fontId="8" fillId="0" borderId="4" xfId="3" applyFont="1" applyBorder="1" applyAlignment="1"/>
    <xf numFmtId="0" fontId="8" fillId="0" borderId="0" xfId="3" applyFont="1" applyBorder="1" applyAlignment="1">
      <alignment horizontal="center"/>
    </xf>
    <xf numFmtId="0" fontId="8" fillId="0" borderId="7" xfId="3" applyFont="1" applyBorder="1" applyAlignment="1"/>
    <xf numFmtId="0" fontId="8" fillId="0" borderId="8" xfId="3" applyFont="1" applyBorder="1" applyAlignment="1">
      <alignment horizontal="center"/>
    </xf>
    <xf numFmtId="0" fontId="12" fillId="0" borderId="1" xfId="3" applyFont="1" applyBorder="1" applyAlignment="1">
      <alignment horizontal="left"/>
    </xf>
    <xf numFmtId="0" fontId="8" fillId="0" borderId="1" xfId="3" applyFont="1" applyBorder="1" applyAlignment="1"/>
    <xf numFmtId="0" fontId="8" fillId="0" borderId="1" xfId="3" applyFont="1" applyBorder="1" applyAlignment="1">
      <alignment horizontal="center"/>
    </xf>
    <xf numFmtId="0" fontId="8" fillId="0" borderId="9" xfId="3" applyFont="1" applyBorder="1" applyAlignment="1"/>
    <xf numFmtId="195" fontId="10" fillId="0" borderId="4" xfId="3" applyNumberFormat="1" applyFont="1" applyBorder="1" applyAlignment="1">
      <alignment horizontal="center"/>
    </xf>
    <xf numFmtId="0" fontId="10" fillId="0" borderId="0" xfId="3" applyFont="1" applyBorder="1"/>
    <xf numFmtId="0" fontId="11" fillId="0" borderId="1" xfId="3" applyFont="1" applyBorder="1"/>
    <xf numFmtId="0" fontId="8" fillId="0" borderId="1" xfId="3" applyFont="1" applyBorder="1"/>
    <xf numFmtId="0" fontId="10" fillId="0" borderId="10" xfId="3" applyFont="1" applyBorder="1" applyAlignment="1">
      <alignment horizontal="center" vertical="top" wrapText="1"/>
    </xf>
    <xf numFmtId="0" fontId="10" fillId="0" borderId="10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1" fillId="0" borderId="6" xfId="3" applyFont="1" applyBorder="1"/>
    <xf numFmtId="0" fontId="11" fillId="0" borderId="0" xfId="3" applyFont="1" applyBorder="1"/>
    <xf numFmtId="0" fontId="8" fillId="0" borderId="6" xfId="3" applyFont="1" applyBorder="1"/>
    <xf numFmtId="0" fontId="8" fillId="0" borderId="6" xfId="3" applyFont="1" applyBorder="1" applyAlignment="1"/>
    <xf numFmtId="0" fontId="12" fillId="0" borderId="6" xfId="3" quotePrefix="1" applyFont="1" applyBorder="1" applyAlignment="1">
      <alignment horizontal="left"/>
    </xf>
    <xf numFmtId="193" fontId="8" fillId="0" borderId="8" xfId="3" applyNumberFormat="1" applyFont="1" applyBorder="1" applyAlignment="1">
      <alignment horizontal="center"/>
    </xf>
    <xf numFmtId="43" fontId="8" fillId="0" borderId="8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12" fillId="0" borderId="0" xfId="3" quotePrefix="1" applyFont="1" applyBorder="1" applyAlignment="1">
      <alignment horizontal="left"/>
    </xf>
    <xf numFmtId="43" fontId="8" fillId="0" borderId="12" xfId="1" applyFont="1" applyBorder="1" applyAlignment="1">
      <alignment horizontal="center"/>
    </xf>
    <xf numFmtId="0" fontId="11" fillId="0" borderId="6" xfId="3" quotePrefix="1" applyFont="1" applyBorder="1"/>
    <xf numFmtId="0" fontId="10" fillId="0" borderId="7" xfId="3" applyFont="1" applyBorder="1" applyAlignment="1">
      <alignment horizontal="center"/>
    </xf>
    <xf numFmtId="0" fontId="11" fillId="0" borderId="0" xfId="3" quotePrefix="1" applyFont="1" applyBorder="1"/>
    <xf numFmtId="0" fontId="8" fillId="0" borderId="13" xfId="3" applyFont="1" applyBorder="1" applyAlignment="1"/>
    <xf numFmtId="0" fontId="8" fillId="0" borderId="14" xfId="3" applyFont="1" applyBorder="1" applyAlignment="1"/>
    <xf numFmtId="0" fontId="8" fillId="0" borderId="4" xfId="3" applyFont="1" applyFill="1" applyBorder="1" applyAlignment="1">
      <alignment horizontal="center"/>
    </xf>
    <xf numFmtId="0" fontId="13" fillId="0" borderId="0" xfId="3" applyFont="1" applyBorder="1" applyAlignment="1">
      <alignment horizontal="center"/>
    </xf>
    <xf numFmtId="0" fontId="11" fillId="0" borderId="4" xfId="3" applyFont="1" applyBorder="1" applyAlignment="1">
      <alignment horizontal="center"/>
    </xf>
    <xf numFmtId="0" fontId="13" fillId="0" borderId="0" xfId="3" applyFont="1" applyBorder="1"/>
    <xf numFmtId="0" fontId="13" fillId="0" borderId="7" xfId="3" applyFont="1" applyBorder="1" applyAlignment="1">
      <alignment horizontal="center"/>
    </xf>
    <xf numFmtId="0" fontId="8" fillId="0" borderId="5" xfId="3" applyFont="1" applyBorder="1"/>
    <xf numFmtId="0" fontId="11" fillId="0" borderId="7" xfId="3" applyFont="1" applyBorder="1"/>
    <xf numFmtId="0" fontId="8" fillId="0" borderId="4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0" fontId="11" fillId="0" borderId="1" xfId="3" applyFont="1" applyFill="1" applyBorder="1"/>
    <xf numFmtId="0" fontId="11" fillId="0" borderId="9" xfId="3" applyFont="1" applyBorder="1"/>
    <xf numFmtId="193" fontId="8" fillId="0" borderId="1" xfId="3" applyNumberFormat="1" applyFont="1" applyBorder="1" applyAlignment="1">
      <alignment horizontal="center"/>
    </xf>
    <xf numFmtId="0" fontId="11" fillId="0" borderId="0" xfId="3" applyFont="1" applyFill="1" applyBorder="1"/>
    <xf numFmtId="0" fontId="8" fillId="0" borderId="0" xfId="3" applyFont="1" applyAlignment="1"/>
    <xf numFmtId="0" fontId="8" fillId="0" borderId="11" xfId="3" applyFont="1" applyBorder="1" applyAlignment="1">
      <alignment horizontal="center"/>
    </xf>
    <xf numFmtId="1" fontId="8" fillId="0" borderId="10" xfId="3" applyNumberFormat="1" applyFont="1" applyBorder="1" applyAlignment="1">
      <alignment horizontal="center"/>
    </xf>
    <xf numFmtId="1" fontId="8" fillId="0" borderId="11" xfId="3" applyNumberFormat="1" applyFont="1" applyBorder="1" applyAlignment="1">
      <alignment horizontal="center"/>
    </xf>
    <xf numFmtId="0" fontId="10" fillId="0" borderId="6" xfId="3" applyFont="1" applyBorder="1" applyAlignment="1">
      <alignment horizontal="center"/>
    </xf>
    <xf numFmtId="0" fontId="14" fillId="0" borderId="0" xfId="3" applyFont="1" applyBorder="1"/>
    <xf numFmtId="0" fontId="14" fillId="0" borderId="6" xfId="3" applyFont="1" applyBorder="1"/>
    <xf numFmtId="1" fontId="8" fillId="0" borderId="0" xfId="3" applyNumberFormat="1" applyFont="1" applyBorder="1" applyAlignment="1">
      <alignment horizontal="center"/>
    </xf>
    <xf numFmtId="4" fontId="10" fillId="0" borderId="6" xfId="1" applyNumberFormat="1" applyFont="1" applyBorder="1"/>
    <xf numFmtId="4" fontId="10" fillId="0" borderId="4" xfId="1" applyNumberFormat="1" applyFont="1" applyBorder="1" applyAlignment="1"/>
    <xf numFmtId="39" fontId="10" fillId="0" borderId="15" xfId="1" applyNumberFormat="1" applyFont="1" applyBorder="1" applyAlignment="1"/>
    <xf numFmtId="39" fontId="10" fillId="0" borderId="16" xfId="1" applyNumberFormat="1" applyFont="1" applyBorder="1" applyAlignment="1"/>
    <xf numFmtId="4" fontId="10" fillId="0" borderId="6" xfId="1" applyNumberFormat="1" applyFont="1" applyBorder="1" applyAlignment="1"/>
    <xf numFmtId="4" fontId="8" fillId="0" borderId="6" xfId="3" applyNumberFormat="1" applyFont="1" applyBorder="1" applyAlignment="1"/>
    <xf numFmtId="4" fontId="8" fillId="0" borderId="8" xfId="1" applyNumberFormat="1" applyFont="1" applyBorder="1" applyAlignment="1"/>
    <xf numFmtId="4" fontId="10" fillId="0" borderId="15" xfId="1" applyNumberFormat="1" applyFont="1" applyBorder="1" applyAlignment="1"/>
    <xf numFmtId="0" fontId="0" fillId="2" borderId="0" xfId="0" applyFill="1"/>
    <xf numFmtId="0" fontId="4" fillId="0" borderId="17" xfId="0" applyFont="1" applyBorder="1"/>
    <xf numFmtId="0" fontId="4" fillId="0" borderId="12" xfId="0" applyFont="1" applyBorder="1"/>
    <xf numFmtId="194" fontId="18" fillId="0" borderId="0" xfId="7" applyNumberFormat="1" applyFont="1" applyAlignment="1">
      <alignment horizontal="center"/>
    </xf>
    <xf numFmtId="0" fontId="18" fillId="0" borderId="0" xfId="7" applyFont="1"/>
    <xf numFmtId="1" fontId="12" fillId="0" borderId="1" xfId="3" applyNumberFormat="1" applyFont="1" applyBorder="1" applyAlignment="1">
      <alignment horizontal="left"/>
    </xf>
    <xf numFmtId="0" fontId="19" fillId="0" borderId="0" xfId="0" applyFont="1"/>
    <xf numFmtId="0" fontId="20" fillId="0" borderId="0" xfId="0" applyFont="1" applyAlignment="1">
      <alignment horizontal="right"/>
    </xf>
    <xf numFmtId="0" fontId="4" fillId="0" borderId="1" xfId="0" applyFont="1" applyBorder="1" applyAlignment="1">
      <alignment horizontal="centerContinuous"/>
    </xf>
    <xf numFmtId="0" fontId="7" fillId="0" borderId="0" xfId="0" applyFont="1" applyAlignment="1">
      <alignment horizontal="center"/>
    </xf>
    <xf numFmtId="0" fontId="4" fillId="0" borderId="2" xfId="0" applyFont="1" applyBorder="1"/>
    <xf numFmtId="0" fontId="4" fillId="0" borderId="0" xfId="0" applyFont="1" applyAlignment="1">
      <alignment horizontal="center"/>
    </xf>
    <xf numFmtId="0" fontId="4" fillId="0" borderId="6" xfId="0" applyFont="1" applyBorder="1"/>
    <xf numFmtId="0" fontId="4" fillId="0" borderId="8" xfId="0" applyFont="1" applyBorder="1"/>
    <xf numFmtId="0" fontId="4" fillId="0" borderId="1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89" fontId="4" fillId="0" borderId="4" xfId="0" applyNumberFormat="1" applyFont="1" applyBorder="1" applyAlignment="1">
      <alignment horizontal="center"/>
    </xf>
    <xf numFmtId="4" fontId="4" fillId="0" borderId="17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4" fontId="4" fillId="0" borderId="12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Continuous"/>
    </xf>
    <xf numFmtId="0" fontId="5" fillId="0" borderId="2" xfId="0" applyFont="1" applyBorder="1"/>
    <xf numFmtId="0" fontId="5" fillId="0" borderId="6" xfId="0" applyFont="1" applyBorder="1"/>
    <xf numFmtId="0" fontId="5" fillId="0" borderId="8" xfId="0" applyFont="1" applyBorder="1"/>
    <xf numFmtId="0" fontId="3" fillId="0" borderId="0" xfId="0" applyFont="1"/>
    <xf numFmtId="43" fontId="4" fillId="0" borderId="11" xfId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/>
    </xf>
    <xf numFmtId="1" fontId="10" fillId="0" borderId="7" xfId="3" applyNumberFormat="1" applyFont="1" applyBorder="1" applyAlignment="1">
      <alignment horizontal="center"/>
    </xf>
    <xf numFmtId="0" fontId="0" fillId="3" borderId="18" xfId="0" applyFill="1" applyBorder="1"/>
    <xf numFmtId="0" fontId="0" fillId="3" borderId="0" xfId="0" applyFill="1" applyBorder="1"/>
    <xf numFmtId="0" fontId="21" fillId="3" borderId="0" xfId="0" applyFont="1" applyFill="1" applyBorder="1"/>
    <xf numFmtId="0" fontId="9" fillId="3" borderId="19" xfId="0" applyFont="1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1" fontId="5" fillId="0" borderId="4" xfId="2" applyNumberFormat="1" applyFont="1" applyFill="1" applyBorder="1" applyAlignment="1">
      <alignment horizontal="center"/>
    </xf>
    <xf numFmtId="188" fontId="5" fillId="0" borderId="4" xfId="2" applyNumberFormat="1" applyFont="1" applyFill="1" applyBorder="1" applyAlignment="1">
      <alignment horizontal="center"/>
    </xf>
    <xf numFmtId="1" fontId="5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7" xfId="0" applyFont="1" applyFill="1" applyBorder="1" applyAlignment="1"/>
    <xf numFmtId="43" fontId="5" fillId="0" borderId="4" xfId="5" applyNumberFormat="1" applyFont="1" applyFill="1" applyBorder="1"/>
    <xf numFmtId="43" fontId="5" fillId="0" borderId="6" xfId="2" applyNumberFormat="1" applyFont="1" applyFill="1" applyBorder="1"/>
    <xf numFmtId="43" fontId="5" fillId="0" borderId="4" xfId="2" applyNumberFormat="1" applyFont="1" applyFill="1" applyBorder="1"/>
    <xf numFmtId="43" fontId="5" fillId="0" borderId="0" xfId="2" applyNumberFormat="1" applyFont="1" applyFill="1" applyBorder="1"/>
    <xf numFmtId="43" fontId="5" fillId="0" borderId="0" xfId="2" applyNumberFormat="1" applyFont="1" applyFill="1"/>
    <xf numFmtId="0" fontId="5" fillId="0" borderId="0" xfId="2" applyFont="1" applyFill="1"/>
    <xf numFmtId="0" fontId="0" fillId="4" borderId="0" xfId="0" applyFill="1" applyBorder="1"/>
    <xf numFmtId="0" fontId="0" fillId="4" borderId="19" xfId="0" applyFill="1" applyBorder="1"/>
    <xf numFmtId="0" fontId="0" fillId="4" borderId="21" xfId="0" applyFill="1" applyBorder="1"/>
    <xf numFmtId="0" fontId="0" fillId="4" borderId="22" xfId="0" applyFill="1" applyBorder="1"/>
    <xf numFmtId="43" fontId="4" fillId="0" borderId="11" xfId="2" applyNumberFormat="1" applyFont="1" applyFill="1" applyBorder="1" applyAlignment="1">
      <alignment horizontal="center"/>
    </xf>
    <xf numFmtId="1" fontId="2" fillId="0" borderId="0" xfId="2" applyNumberFormat="1" applyFont="1" applyFill="1" applyAlignment="1">
      <alignment horizontal="left"/>
    </xf>
    <xf numFmtId="188" fontId="3" fillId="0" borderId="0" xfId="2" applyNumberFormat="1" applyFont="1" applyFill="1" applyAlignment="1">
      <alignment horizontal="left"/>
    </xf>
    <xf numFmtId="0" fontId="2" fillId="0" borderId="0" xfId="2" applyFont="1" applyFill="1"/>
    <xf numFmtId="43" fontId="2" fillId="0" borderId="0" xfId="2" applyNumberFormat="1" applyFont="1" applyFill="1"/>
    <xf numFmtId="1" fontId="2" fillId="0" borderId="0" xfId="5" applyNumberFormat="1" applyFont="1" applyFill="1" applyAlignment="1">
      <alignment horizontal="left"/>
    </xf>
    <xf numFmtId="190" fontId="3" fillId="0" borderId="0" xfId="2" applyNumberFormat="1" applyFont="1" applyFill="1"/>
    <xf numFmtId="43" fontId="7" fillId="0" borderId="0" xfId="2" applyNumberFormat="1" applyFont="1" applyFill="1" applyAlignment="1">
      <alignment horizontal="centerContinuous" vertical="top"/>
    </xf>
    <xf numFmtId="0" fontId="2" fillId="0" borderId="0" xfId="2" applyFont="1" applyFill="1" applyAlignment="1">
      <alignment horizontal="center"/>
    </xf>
    <xf numFmtId="1" fontId="4" fillId="0" borderId="17" xfId="2" applyNumberFormat="1" applyFont="1" applyFill="1" applyBorder="1" applyAlignment="1">
      <alignment horizontal="center"/>
    </xf>
    <xf numFmtId="188" fontId="4" fillId="0" borderId="17" xfId="2" applyNumberFormat="1" applyFont="1" applyFill="1" applyBorder="1" applyAlignment="1">
      <alignment horizontal="center"/>
    </xf>
    <xf numFmtId="188" fontId="4" fillId="0" borderId="2" xfId="2" applyNumberFormat="1" applyFont="1" applyFill="1" applyBorder="1" applyAlignment="1">
      <alignment horizontal="center"/>
    </xf>
    <xf numFmtId="0" fontId="4" fillId="0" borderId="3" xfId="2" applyFont="1" applyFill="1" applyBorder="1" applyAlignment="1">
      <alignment horizontal="centerContinuous"/>
    </xf>
    <xf numFmtId="0" fontId="4" fillId="0" borderId="5" xfId="2" applyFont="1" applyFill="1" applyBorder="1" applyAlignment="1">
      <alignment horizontal="centerContinuous"/>
    </xf>
    <xf numFmtId="43" fontId="4" fillId="0" borderId="23" xfId="2" applyNumberFormat="1" applyFont="1" applyFill="1" applyBorder="1" applyAlignment="1">
      <alignment horizontal="centerContinuous"/>
    </xf>
    <xf numFmtId="43" fontId="4" fillId="0" borderId="11" xfId="2" applyNumberFormat="1" applyFont="1" applyFill="1" applyBorder="1" applyAlignment="1">
      <alignment horizontal="centerContinuous"/>
    </xf>
    <xf numFmtId="43" fontId="4" fillId="0" borderId="17" xfId="2" applyNumberFormat="1" applyFont="1" applyFill="1" applyBorder="1" applyAlignment="1">
      <alignment horizontal="center"/>
    </xf>
    <xf numFmtId="43" fontId="4" fillId="0" borderId="0" xfId="2" applyNumberFormat="1" applyFont="1" applyFill="1"/>
    <xf numFmtId="0" fontId="4" fillId="0" borderId="0" xfId="2" applyFont="1" applyFill="1"/>
    <xf numFmtId="0" fontId="4" fillId="0" borderId="0" xfId="2" applyFont="1" applyFill="1" applyAlignment="1">
      <alignment horizontal="center"/>
    </xf>
    <xf numFmtId="1" fontId="4" fillId="0" borderId="12" xfId="2" applyNumberFormat="1" applyFont="1" applyFill="1" applyBorder="1" applyAlignment="1">
      <alignment horizontal="center"/>
    </xf>
    <xf numFmtId="188" fontId="4" fillId="0" borderId="12" xfId="2" applyNumberFormat="1" applyFont="1" applyFill="1" applyBorder="1" applyAlignment="1">
      <alignment horizontal="center"/>
    </xf>
    <xf numFmtId="188" fontId="4" fillId="0" borderId="8" xfId="2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9" xfId="2" applyFont="1" applyFill="1" applyBorder="1" applyAlignment="1">
      <alignment horizontal="center"/>
    </xf>
    <xf numFmtId="43" fontId="4" fillId="0" borderId="23" xfId="2" applyNumberFormat="1" applyFont="1" applyFill="1" applyBorder="1" applyAlignment="1">
      <alignment horizontal="center"/>
    </xf>
    <xf numFmtId="188" fontId="5" fillId="0" borderId="0" xfId="2" applyNumberFormat="1" applyFont="1" applyFill="1" applyBorder="1" applyAlignment="1">
      <alignment horizontal="center"/>
    </xf>
    <xf numFmtId="0" fontId="5" fillId="0" borderId="0" xfId="2" applyFont="1" applyFill="1" applyBorder="1" applyAlignment="1"/>
    <xf numFmtId="1" fontId="5" fillId="0" borderId="16" xfId="2" applyNumberFormat="1" applyFont="1" applyFill="1" applyBorder="1" applyAlignment="1">
      <alignment horizontal="center"/>
    </xf>
    <xf numFmtId="188" fontId="5" fillId="0" borderId="16" xfId="2" applyNumberFormat="1" applyFont="1" applyFill="1" applyBorder="1" applyAlignment="1">
      <alignment horizontal="center"/>
    </xf>
    <xf numFmtId="188" fontId="5" fillId="0" borderId="24" xfId="2" applyNumberFormat="1" applyFont="1" applyFill="1" applyBorder="1" applyAlignment="1">
      <alignment horizontal="center"/>
    </xf>
    <xf numFmtId="0" fontId="5" fillId="0" borderId="24" xfId="2" applyFont="1" applyFill="1" applyBorder="1" applyAlignment="1"/>
    <xf numFmtId="0" fontId="5" fillId="0" borderId="25" xfId="2" applyFont="1" applyFill="1" applyBorder="1" applyAlignment="1"/>
    <xf numFmtId="43" fontId="5" fillId="0" borderId="15" xfId="2" applyNumberFormat="1" applyFont="1" applyFill="1" applyBorder="1"/>
    <xf numFmtId="1" fontId="5" fillId="0" borderId="0" xfId="2" applyNumberFormat="1" applyFont="1" applyFill="1" applyBorder="1" applyAlignment="1">
      <alignment horizontal="center"/>
    </xf>
    <xf numFmtId="39" fontId="5" fillId="0" borderId="0" xfId="2" applyNumberFormat="1" applyFont="1" applyFill="1" applyBorder="1"/>
    <xf numFmtId="1" fontId="6" fillId="0" borderId="0" xfId="2" applyNumberFormat="1" applyFont="1" applyFill="1" applyAlignment="1">
      <alignment horizontal="center"/>
    </xf>
    <xf numFmtId="188" fontId="6" fillId="0" borderId="0" xfId="2" applyNumberFormat="1" applyFont="1" applyFill="1" applyAlignment="1">
      <alignment horizontal="center"/>
    </xf>
    <xf numFmtId="43" fontId="6" fillId="0" borderId="0" xfId="2" applyNumberFormat="1" applyFont="1" applyFill="1"/>
    <xf numFmtId="0" fontId="6" fillId="0" borderId="0" xfId="2" applyFont="1" applyFill="1"/>
    <xf numFmtId="0" fontId="0" fillId="5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7" borderId="0" xfId="0" applyFill="1" applyBorder="1"/>
    <xf numFmtId="0" fontId="0" fillId="7" borderId="19" xfId="0" applyFill="1" applyBorder="1"/>
    <xf numFmtId="0" fontId="0" fillId="8" borderId="26" xfId="0" applyFill="1" applyBorder="1"/>
    <xf numFmtId="0" fontId="0" fillId="8" borderId="0" xfId="0" applyFill="1" applyBorder="1"/>
    <xf numFmtId="0" fontId="0" fillId="8" borderId="19" xfId="0" applyFill="1" applyBorder="1"/>
    <xf numFmtId="0" fontId="0" fillId="8" borderId="27" xfId="0" applyFill="1" applyBorder="1"/>
    <xf numFmtId="0" fontId="0" fillId="8" borderId="28" xfId="0" applyFill="1" applyBorder="1"/>
    <xf numFmtId="0" fontId="0" fillId="8" borderId="18" xfId="0" applyFill="1" applyBorder="1"/>
    <xf numFmtId="0" fontId="0" fillId="7" borderId="18" xfId="0" applyFill="1" applyBorder="1"/>
    <xf numFmtId="0" fontId="17" fillId="7" borderId="19" xfId="0" applyFont="1" applyFill="1" applyBorder="1" applyAlignment="1">
      <alignment horizontal="centerContinuous"/>
    </xf>
    <xf numFmtId="0" fontId="0" fillId="7" borderId="20" xfId="0" applyFill="1" applyBorder="1"/>
    <xf numFmtId="0" fontId="0" fillId="7" borderId="21" xfId="0" applyFill="1" applyBorder="1"/>
    <xf numFmtId="0" fontId="0" fillId="5" borderId="11" xfId="0" applyFill="1" applyBorder="1" applyAlignment="1"/>
    <xf numFmtId="43" fontId="22" fillId="0" borderId="17" xfId="6" applyNumberFormat="1" applyFont="1" applyBorder="1" applyAlignment="1">
      <alignment horizontal="center" vertical="center" wrapText="1"/>
    </xf>
    <xf numFmtId="43" fontId="22" fillId="0" borderId="17" xfId="1" applyFont="1" applyBorder="1" applyAlignment="1">
      <alignment horizontal="center" vertical="center" wrapText="1"/>
    </xf>
    <xf numFmtId="0" fontId="22" fillId="0" borderId="0" xfId="6" applyFont="1" applyAlignment="1">
      <alignment horizontal="center" vertical="center" wrapText="1"/>
    </xf>
    <xf numFmtId="1" fontId="23" fillId="0" borderId="4" xfId="0" applyNumberFormat="1" applyFont="1" applyBorder="1" applyAlignment="1">
      <alignment horizontal="center"/>
    </xf>
    <xf numFmtId="0" fontId="23" fillId="0" borderId="4" xfId="0" applyNumberFormat="1" applyFont="1" applyBorder="1" applyAlignment="1">
      <alignment horizontal="center"/>
    </xf>
    <xf numFmtId="0" fontId="23" fillId="0" borderId="0" xfId="0" applyFont="1"/>
    <xf numFmtId="0" fontId="23" fillId="0" borderId="4" xfId="0" applyFont="1" applyBorder="1"/>
    <xf numFmtId="0" fontId="23" fillId="0" borderId="6" xfId="0" applyFont="1" applyBorder="1"/>
    <xf numFmtId="0" fontId="23" fillId="0" borderId="7" xfId="0" applyFont="1" applyBorder="1"/>
    <xf numFmtId="188" fontId="23" fillId="0" borderId="4" xfId="0" applyNumberFormat="1" applyFont="1" applyBorder="1" applyAlignment="1">
      <alignment horizontal="center"/>
    </xf>
    <xf numFmtId="1" fontId="24" fillId="0" borderId="0" xfId="0" applyNumberFormat="1" applyFont="1" applyAlignment="1">
      <alignment horizontal="center"/>
    </xf>
    <xf numFmtId="0" fontId="24" fillId="0" borderId="0" xfId="0" applyFont="1"/>
    <xf numFmtId="43" fontId="24" fillId="0" borderId="0" xfId="0" applyNumberFormat="1" applyFont="1" applyAlignment="1">
      <alignment horizontal="center"/>
    </xf>
    <xf numFmtId="191" fontId="23" fillId="0" borderId="4" xfId="0" applyNumberFormat="1" applyFont="1" applyBorder="1" applyAlignment="1"/>
    <xf numFmtId="43" fontId="5" fillId="9" borderId="4" xfId="2" applyNumberFormat="1" applyFont="1" applyFill="1" applyBorder="1"/>
    <xf numFmtId="196" fontId="23" fillId="0" borderId="4" xfId="0" applyNumberFormat="1" applyFont="1" applyBorder="1" applyAlignment="1">
      <alignment horizontal="center"/>
    </xf>
    <xf numFmtId="43" fontId="23" fillId="0" borderId="4" xfId="1" applyFont="1" applyBorder="1" applyAlignment="1">
      <alignment horizontal="center"/>
    </xf>
    <xf numFmtId="43" fontId="24" fillId="0" borderId="0" xfId="1" applyFont="1" applyAlignment="1">
      <alignment horizontal="center"/>
    </xf>
    <xf numFmtId="43" fontId="4" fillId="0" borderId="17" xfId="0" applyNumberFormat="1" applyFont="1" applyBorder="1" applyAlignment="1">
      <alignment horizontal="center"/>
    </xf>
    <xf numFmtId="1" fontId="5" fillId="0" borderId="6" xfId="0" applyNumberFormat="1" applyFont="1" applyFill="1" applyBorder="1" applyAlignment="1"/>
    <xf numFmtId="43" fontId="4" fillId="0" borderId="0" xfId="2" applyNumberFormat="1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43" fontId="29" fillId="0" borderId="0" xfId="1" quotePrefix="1" applyFont="1" applyAlignment="1">
      <alignment horizontal="left"/>
    </xf>
    <xf numFmtId="0" fontId="15" fillId="0" borderId="0" xfId="8"/>
    <xf numFmtId="43" fontId="15" fillId="0" borderId="0" xfId="1" applyFont="1"/>
    <xf numFmtId="43" fontId="15" fillId="0" borderId="0" xfId="1" applyFont="1" applyAlignment="1"/>
    <xf numFmtId="192" fontId="30" fillId="0" borderId="0" xfId="1" quotePrefix="1" applyNumberFormat="1" applyFont="1" applyAlignment="1">
      <alignment horizontal="left"/>
    </xf>
    <xf numFmtId="40" fontId="30" fillId="0" borderId="0" xfId="1" applyNumberFormat="1" applyFont="1" applyAlignment="1"/>
    <xf numFmtId="40" fontId="30" fillId="0" borderId="0" xfId="1" applyNumberFormat="1" applyFont="1" applyBorder="1" applyAlignment="1"/>
    <xf numFmtId="40" fontId="15" fillId="0" borderId="0" xfId="1" applyNumberFormat="1" applyFont="1" applyAlignment="1"/>
    <xf numFmtId="43" fontId="15" fillId="0" borderId="0" xfId="1" applyFont="1" applyProtection="1">
      <protection locked="0"/>
    </xf>
    <xf numFmtId="43" fontId="31" fillId="0" borderId="0" xfId="1" quotePrefix="1" applyFont="1" applyAlignment="1">
      <alignment horizontal="left"/>
    </xf>
    <xf numFmtId="192" fontId="15" fillId="0" borderId="0" xfId="1" applyNumberFormat="1" applyFont="1" applyAlignment="1">
      <alignment horizontal="center"/>
    </xf>
    <xf numFmtId="40" fontId="30" fillId="0" borderId="0" xfId="8" applyNumberFormat="1" applyFont="1" applyAlignment="1"/>
    <xf numFmtId="40" fontId="30" fillId="0" borderId="0" xfId="8" applyNumberFormat="1" applyFont="1" applyBorder="1" applyAlignment="1"/>
    <xf numFmtId="40" fontId="15" fillId="0" borderId="0" xfId="8" applyNumberFormat="1" applyFont="1" applyAlignment="1"/>
    <xf numFmtId="0" fontId="15" fillId="0" borderId="0" xfId="8" applyProtection="1">
      <protection locked="0"/>
    </xf>
    <xf numFmtId="43" fontId="15" fillId="0" borderId="0" xfId="1" quotePrefix="1" applyFont="1" applyAlignment="1">
      <alignment horizontal="left"/>
    </xf>
    <xf numFmtId="43" fontId="30" fillId="0" borderId="0" xfId="8" applyNumberFormat="1" applyFont="1" applyAlignment="1">
      <alignment horizontal="center"/>
    </xf>
    <xf numFmtId="43" fontId="30" fillId="0" borderId="0" xfId="8" applyNumberFormat="1" applyFont="1" applyAlignment="1">
      <alignment horizontal="right"/>
    </xf>
    <xf numFmtId="0" fontId="15" fillId="0" borderId="0" xfId="8" applyAlignment="1">
      <alignment horizontal="centerContinuous"/>
    </xf>
    <xf numFmtId="43" fontId="30" fillId="0" borderId="10" xfId="8" applyNumberFormat="1" applyFont="1" applyFill="1" applyBorder="1" applyAlignment="1" applyProtection="1">
      <alignment horizontal="centerContinuous" vertical="center" wrapText="1"/>
      <protection locked="0"/>
    </xf>
    <xf numFmtId="0" fontId="30" fillId="0" borderId="23" xfId="8" applyFont="1" applyFill="1" applyBorder="1" applyAlignment="1" applyProtection="1">
      <alignment horizontal="centerContinuous" vertical="center" wrapText="1"/>
      <protection locked="0"/>
    </xf>
    <xf numFmtId="0" fontId="30" fillId="0" borderId="11" xfId="8" applyFont="1" applyBorder="1" applyAlignment="1">
      <alignment horizontal="center" vertical="center" wrapText="1"/>
    </xf>
    <xf numFmtId="0" fontId="30" fillId="0" borderId="11" xfId="8" quotePrefix="1" applyFont="1" applyBorder="1" applyAlignment="1">
      <alignment horizontal="center" vertical="center" wrapText="1"/>
    </xf>
    <xf numFmtId="40" fontId="30" fillId="0" borderId="0" xfId="1" applyNumberFormat="1" applyFont="1" applyBorder="1" applyAlignment="1">
      <alignment horizontal="center"/>
    </xf>
    <xf numFmtId="0" fontId="15" fillId="0" borderId="11" xfId="8" quotePrefix="1" applyBorder="1" applyAlignment="1">
      <alignment horizontal="center" vertical="center" wrapText="1"/>
    </xf>
    <xf numFmtId="43" fontId="15" fillId="0" borderId="0" xfId="1" applyFont="1" applyAlignment="1">
      <alignment horizontal="left"/>
    </xf>
    <xf numFmtId="43" fontId="15" fillId="0" borderId="0" xfId="1" applyFont="1" applyFill="1"/>
    <xf numFmtId="192" fontId="15" fillId="0" borderId="0" xfId="1" applyNumberFormat="1" applyFont="1" applyFill="1" applyAlignment="1">
      <alignment horizontal="center"/>
    </xf>
    <xf numFmtId="43" fontId="30" fillId="0" borderId="0" xfId="1" applyFont="1" applyAlignment="1"/>
    <xf numFmtId="43" fontId="15" fillId="0" borderId="29" xfId="1" applyFont="1" applyBorder="1"/>
    <xf numFmtId="40" fontId="30" fillId="0" borderId="29" xfId="1" applyNumberFormat="1" applyFont="1" applyBorder="1" applyAlignment="1"/>
    <xf numFmtId="40" fontId="15" fillId="0" borderId="29" xfId="1" applyNumberFormat="1" applyFont="1" applyBorder="1" applyAlignment="1"/>
    <xf numFmtId="192" fontId="15" fillId="0" borderId="0" xfId="1" applyNumberFormat="1" applyFont="1" applyAlignment="1" applyProtection="1">
      <alignment horizontal="center"/>
      <protection locked="0"/>
    </xf>
    <xf numFmtId="0" fontId="15" fillId="0" borderId="0" xfId="8" quotePrefix="1" applyAlignment="1">
      <alignment horizontal="left"/>
    </xf>
    <xf numFmtId="43" fontId="15" fillId="0" borderId="11" xfId="1" applyFont="1" applyBorder="1" applyAlignment="1">
      <alignment horizontal="centerContinuous"/>
    </xf>
    <xf numFmtId="0" fontId="15" fillId="0" borderId="11" xfId="8" applyBorder="1" applyAlignment="1">
      <alignment horizontal="centerContinuous"/>
    </xf>
    <xf numFmtId="43" fontId="15" fillId="0" borderId="0" xfId="1" applyFont="1" applyAlignment="1">
      <alignment horizontal="center"/>
    </xf>
    <xf numFmtId="198" fontId="15" fillId="0" borderId="11" xfId="1" applyNumberFormat="1" applyFont="1" applyBorder="1" applyAlignment="1">
      <alignment horizontal="centerContinuous"/>
    </xf>
    <xf numFmtId="43" fontId="30" fillId="0" borderId="0" xfId="1" quotePrefix="1" applyFont="1" applyAlignment="1">
      <alignment horizontal="left"/>
    </xf>
    <xf numFmtId="192" fontId="15" fillId="0" borderId="0" xfId="1" quotePrefix="1" applyNumberFormat="1" applyFont="1" applyAlignment="1">
      <alignment horizontal="center"/>
    </xf>
    <xf numFmtId="40" fontId="30" fillId="0" borderId="30" xfId="1" quotePrefix="1" applyNumberFormat="1" applyFont="1" applyBorder="1" applyAlignment="1"/>
    <xf numFmtId="40" fontId="30" fillId="0" borderId="0" xfId="1" quotePrefix="1" applyNumberFormat="1" applyFont="1" applyBorder="1" applyAlignment="1"/>
    <xf numFmtId="40" fontId="15" fillId="0" borderId="30" xfId="1" quotePrefix="1" applyNumberFormat="1" applyFont="1" applyBorder="1" applyAlignment="1"/>
    <xf numFmtId="40" fontId="15" fillId="0" borderId="11" xfId="1" quotePrefix="1" applyNumberFormat="1" applyFont="1" applyBorder="1" applyAlignment="1"/>
    <xf numFmtId="43" fontId="15" fillId="0" borderId="0" xfId="8" applyNumberFormat="1"/>
    <xf numFmtId="40" fontId="32" fillId="0" borderId="0" xfId="1" applyNumberFormat="1" applyFont="1" applyAlignment="1"/>
    <xf numFmtId="40" fontId="32" fillId="0" borderId="0" xfId="1" applyNumberFormat="1" applyFont="1" applyBorder="1" applyAlignment="1"/>
    <xf numFmtId="192" fontId="15" fillId="0" borderId="0" xfId="1" applyNumberFormat="1" applyFont="1" applyAlignment="1" applyProtection="1">
      <alignment horizontal="left"/>
      <protection locked="0"/>
    </xf>
    <xf numFmtId="43" fontId="30" fillId="0" borderId="0" xfId="1" applyFont="1" applyAlignment="1">
      <alignment horizontal="left"/>
    </xf>
    <xf numFmtId="40" fontId="30" fillId="0" borderId="30" xfId="1" applyNumberFormat="1" applyFont="1" applyBorder="1" applyAlignment="1"/>
    <xf numFmtId="40" fontId="15" fillId="0" borderId="0" xfId="1" applyNumberFormat="1" applyFont="1" applyBorder="1" applyAlignment="1"/>
    <xf numFmtId="192" fontId="33" fillId="0" borderId="0" xfId="1" applyNumberFormat="1" applyFont="1" applyAlignment="1">
      <alignment horizontal="right"/>
    </xf>
    <xf numFmtId="40" fontId="34" fillId="0" borderId="30" xfId="1" applyNumberFormat="1" applyFont="1" applyBorder="1" applyAlignment="1"/>
    <xf numFmtId="43" fontId="15" fillId="0" borderId="0" xfId="1" quotePrefix="1" applyFont="1" applyAlignment="1"/>
    <xf numFmtId="40" fontId="34" fillId="0" borderId="0" xfId="1" applyNumberFormat="1" applyFont="1" applyBorder="1" applyAlignment="1"/>
    <xf numFmtId="43" fontId="30" fillId="0" borderId="11" xfId="1" quotePrefix="1" applyFont="1" applyBorder="1" applyAlignment="1"/>
    <xf numFmtId="43" fontId="30" fillId="0" borderId="11" xfId="1" applyFont="1" applyBorder="1" applyAlignment="1">
      <alignment horizontal="center"/>
    </xf>
    <xf numFmtId="0" fontId="30" fillId="0" borderId="11" xfId="8" applyFont="1" applyBorder="1"/>
    <xf numFmtId="43" fontId="30" fillId="0" borderId="11" xfId="1" quotePrefix="1" applyFont="1" applyBorder="1" applyAlignment="1">
      <alignment horizontal="left"/>
    </xf>
    <xf numFmtId="192" fontId="30" fillId="0" borderId="11" xfId="1" applyNumberFormat="1" applyFont="1" applyBorder="1" applyAlignment="1">
      <alignment horizontal="center"/>
    </xf>
    <xf numFmtId="0" fontId="15" fillId="0" borderId="0" xfId="8" quotePrefix="1" applyAlignment="1">
      <alignment horizontal="center"/>
    </xf>
    <xf numFmtId="9" fontId="15" fillId="0" borderId="0" xfId="10" applyFont="1" applyAlignment="1">
      <alignment horizontal="center"/>
    </xf>
    <xf numFmtId="43" fontId="15" fillId="0" borderId="0" xfId="1" applyFont="1" applyAlignment="1" applyProtection="1">
      <alignment horizontal="center"/>
      <protection locked="0"/>
    </xf>
    <xf numFmtId="43" fontId="15" fillId="0" borderId="0" xfId="1" quotePrefix="1" applyFont="1" applyAlignment="1">
      <alignment horizontal="center"/>
    </xf>
    <xf numFmtId="0" fontId="30" fillId="0" borderId="0" xfId="8" applyFont="1" applyAlignment="1">
      <alignment horizontal="center"/>
    </xf>
    <xf numFmtId="0" fontId="30" fillId="0" borderId="0" xfId="8" applyFont="1"/>
    <xf numFmtId="43" fontId="30" fillId="0" borderId="30" xfId="1" applyFont="1" applyBorder="1"/>
    <xf numFmtId="197" fontId="31" fillId="0" borderId="0" xfId="1" applyNumberFormat="1" applyFont="1" applyAlignment="1"/>
    <xf numFmtId="0" fontId="30" fillId="0" borderId="11" xfId="0" applyFont="1" applyBorder="1"/>
    <xf numFmtId="43" fontId="0" fillId="0" borderId="0" xfId="1" applyFont="1" applyAlignment="1"/>
    <xf numFmtId="43" fontId="0" fillId="0" borderId="0" xfId="1" applyFont="1"/>
    <xf numFmtId="0" fontId="30" fillId="0" borderId="0" xfId="0" applyFont="1" applyAlignment="1">
      <alignment horizontal="center"/>
    </xf>
    <xf numFmtId="0" fontId="30" fillId="0" borderId="0" xfId="0" applyFont="1"/>
    <xf numFmtId="43" fontId="30" fillId="0" borderId="30" xfId="1" quotePrefix="1" applyFont="1" applyBorder="1"/>
    <xf numFmtId="40" fontId="15" fillId="0" borderId="0" xfId="0" applyNumberFormat="1" applyFont="1" applyAlignment="1"/>
    <xf numFmtId="40" fontId="30" fillId="0" borderId="0" xfId="0" applyNumberFormat="1" applyFont="1" applyBorder="1" applyAlignment="1"/>
    <xf numFmtId="0" fontId="15" fillId="0" borderId="0" xfId="8" applyFont="1"/>
    <xf numFmtId="0" fontId="15" fillId="0" borderId="11" xfId="8" quotePrefix="1" applyFont="1" applyBorder="1" applyAlignment="1">
      <alignment horizontal="center" vertical="center" wrapText="1"/>
    </xf>
    <xf numFmtId="43" fontId="15" fillId="0" borderId="11" xfId="1" applyFont="1" applyFill="1" applyBorder="1" applyProtection="1">
      <protection locked="0"/>
    </xf>
    <xf numFmtId="43" fontId="15" fillId="0" borderId="0" xfId="1" applyFont="1" applyFill="1" applyAlignment="1">
      <alignment horizontal="center"/>
    </xf>
    <xf numFmtId="43" fontId="15" fillId="0" borderId="0" xfId="1" applyFont="1" applyFill="1" applyAlignment="1">
      <alignment horizontal="left"/>
    </xf>
    <xf numFmtId="43" fontId="15" fillId="0" borderId="31" xfId="1" applyFont="1" applyFill="1" applyBorder="1" applyProtection="1">
      <protection locked="0"/>
    </xf>
    <xf numFmtId="40" fontId="35" fillId="0" borderId="0" xfId="1" applyNumberFormat="1" applyFont="1" applyAlignment="1"/>
    <xf numFmtId="43" fontId="23" fillId="9" borderId="4" xfId="1" applyFont="1" applyFill="1" applyBorder="1" applyAlignment="1">
      <alignment horizontal="center"/>
    </xf>
    <xf numFmtId="0" fontId="15" fillId="0" borderId="0" xfId="8" quotePrefix="1" applyFont="1" applyAlignment="1">
      <alignment horizontal="left"/>
    </xf>
    <xf numFmtId="49" fontId="15" fillId="0" borderId="0" xfId="1" applyNumberFormat="1" applyFont="1" applyFill="1" applyAlignment="1">
      <alignment horizontal="center"/>
    </xf>
    <xf numFmtId="43" fontId="15" fillId="0" borderId="11" xfId="1" applyFont="1" applyFill="1" applyBorder="1" applyAlignment="1">
      <alignment horizontal="center" vertical="center"/>
    </xf>
    <xf numFmtId="43" fontId="15" fillId="0" borderId="32" xfId="1" applyFont="1" applyFill="1" applyBorder="1"/>
    <xf numFmtId="192" fontId="15" fillId="0" borderId="32" xfId="1" applyNumberFormat="1" applyFont="1" applyFill="1" applyBorder="1" applyAlignment="1" applyProtection="1">
      <alignment horizontal="center"/>
      <protection locked="0"/>
    </xf>
    <xf numFmtId="43" fontId="15" fillId="0" borderId="33" xfId="1" applyFont="1" applyFill="1" applyBorder="1"/>
    <xf numFmtId="43" fontId="15" fillId="0" borderId="31" xfId="1" applyFont="1" applyFill="1" applyBorder="1"/>
    <xf numFmtId="43" fontId="15" fillId="0" borderId="34" xfId="1" applyFont="1" applyFill="1" applyBorder="1"/>
    <xf numFmtId="0" fontId="2" fillId="0" borderId="17" xfId="2" applyFont="1" applyFill="1" applyBorder="1" applyAlignment="1">
      <alignment horizontal="center"/>
    </xf>
    <xf numFmtId="0" fontId="2" fillId="0" borderId="4" xfId="2" applyFont="1" applyFill="1" applyBorder="1"/>
    <xf numFmtId="0" fontId="4" fillId="0" borderId="4" xfId="2" applyFont="1" applyFill="1" applyBorder="1" applyAlignment="1">
      <alignment horizontal="center"/>
    </xf>
    <xf numFmtId="0" fontId="4" fillId="0" borderId="12" xfId="2" applyFont="1" applyFill="1" applyBorder="1" applyAlignment="1">
      <alignment horizontal="center" vertical="center"/>
    </xf>
    <xf numFmtId="1" fontId="15" fillId="5" borderId="11" xfId="1" applyNumberFormat="1" applyFont="1" applyFill="1" applyBorder="1" applyAlignment="1" applyProtection="1">
      <alignment horizontal="center"/>
      <protection locked="0"/>
    </xf>
    <xf numFmtId="43" fontId="15" fillId="0" borderId="0" xfId="1" applyFont="1" applyFill="1" applyProtection="1">
      <protection locked="0"/>
    </xf>
    <xf numFmtId="43" fontId="15" fillId="0" borderId="11" xfId="1" applyFont="1" applyFill="1" applyBorder="1" applyAlignment="1" applyProtection="1">
      <alignment horizontal="center" vertical="center"/>
      <protection locked="0"/>
    </xf>
    <xf numFmtId="43" fontId="15" fillId="0" borderId="32" xfId="1" applyFont="1" applyFill="1" applyBorder="1" applyProtection="1">
      <protection locked="0"/>
    </xf>
    <xf numFmtId="43" fontId="15" fillId="0" borderId="33" xfId="1" applyFont="1" applyFill="1" applyBorder="1" applyProtection="1">
      <protection locked="0"/>
    </xf>
    <xf numFmtId="43" fontId="15" fillId="0" borderId="34" xfId="1" applyFont="1" applyFill="1" applyBorder="1" applyProtection="1">
      <protection locked="0"/>
    </xf>
    <xf numFmtId="43" fontId="15" fillId="0" borderId="11" xfId="1" applyFont="1" applyFill="1" applyBorder="1" applyProtection="1"/>
    <xf numFmtId="43" fontId="15" fillId="0" borderId="31" xfId="1" applyFont="1" applyFill="1" applyBorder="1" applyProtection="1"/>
    <xf numFmtId="192" fontId="15" fillId="0" borderId="0" xfId="1" applyNumberFormat="1" applyFont="1" applyProtection="1">
      <protection locked="0"/>
    </xf>
    <xf numFmtId="43" fontId="4" fillId="9" borderId="11" xfId="2" applyNumberFormat="1" applyFont="1" applyFill="1" applyBorder="1" applyAlignment="1">
      <alignment horizontal="center"/>
    </xf>
    <xf numFmtId="43" fontId="4" fillId="9" borderId="12" xfId="2" applyNumberFormat="1" applyFont="1" applyFill="1" applyBorder="1" applyAlignment="1">
      <alignment horizontal="center"/>
    </xf>
    <xf numFmtId="0" fontId="23" fillId="0" borderId="0" xfId="0" applyFont="1" applyBorder="1"/>
    <xf numFmtId="0" fontId="0" fillId="0" borderId="0" xfId="0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29" xfId="0" applyFont="1" applyBorder="1" applyAlignment="1">
      <alignment horizontal="centerContinuous"/>
    </xf>
    <xf numFmtId="0" fontId="37" fillId="10" borderId="35" xfId="0" applyFont="1" applyFill="1" applyBorder="1" applyAlignment="1">
      <alignment horizontal="center"/>
    </xf>
    <xf numFmtId="0" fontId="38" fillId="0" borderId="12" xfId="0" applyFont="1" applyFill="1" applyBorder="1"/>
    <xf numFmtId="0" fontId="37" fillId="10" borderId="36" xfId="0" applyFont="1" applyFill="1" applyBorder="1" applyAlignment="1">
      <alignment horizontal="center"/>
    </xf>
    <xf numFmtId="0" fontId="39" fillId="0" borderId="4" xfId="0" applyFont="1" applyFill="1" applyBorder="1"/>
    <xf numFmtId="187" fontId="40" fillId="0" borderId="7" xfId="0" applyNumberFormat="1" applyFont="1" applyBorder="1"/>
    <xf numFmtId="187" fontId="41" fillId="10" borderId="37" xfId="0" applyNumberFormat="1" applyFont="1" applyFill="1" applyBorder="1"/>
    <xf numFmtId="0" fontId="42" fillId="11" borderId="38" xfId="0" applyFont="1" applyFill="1" applyBorder="1" applyAlignment="1">
      <alignment horizontal="center"/>
    </xf>
    <xf numFmtId="187" fontId="42" fillId="11" borderId="39" xfId="0" applyNumberFormat="1" applyFont="1" applyFill="1" applyBorder="1"/>
    <xf numFmtId="187" fontId="41" fillId="10" borderId="40" xfId="0" applyNumberFormat="1" applyFont="1" applyFill="1" applyBorder="1"/>
    <xf numFmtId="0" fontId="26" fillId="0" borderId="0" xfId="0" applyFont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37" fillId="10" borderId="36" xfId="0" applyFont="1" applyFill="1" applyBorder="1"/>
    <xf numFmtId="187" fontId="40" fillId="0" borderId="41" xfId="0" applyNumberFormat="1" applyFont="1" applyBorder="1"/>
    <xf numFmtId="0" fontId="26" fillId="0" borderId="0" xfId="0" applyFont="1" applyFill="1"/>
    <xf numFmtId="0" fontId="25" fillId="0" borderId="0" xfId="0" applyFont="1" applyAlignment="1">
      <alignment horizontal="right"/>
    </xf>
    <xf numFmtId="0" fontId="26" fillId="0" borderId="42" xfId="0" applyFont="1" applyBorder="1" applyAlignment="1">
      <alignment horizontal="left"/>
    </xf>
    <xf numFmtId="0" fontId="26" fillId="0" borderId="0" xfId="0" applyFont="1" applyBorder="1" applyAlignment="1"/>
    <xf numFmtId="0" fontId="26" fillId="0" borderId="0" xfId="0" applyFont="1" applyAlignment="1"/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43" fillId="0" borderId="0" xfId="0" applyFont="1"/>
    <xf numFmtId="0" fontId="45" fillId="0" borderId="0" xfId="0" applyFont="1" applyAlignment="1">
      <alignment horizontal="center"/>
    </xf>
    <xf numFmtId="199" fontId="44" fillId="0" borderId="0" xfId="0" applyNumberFormat="1" applyFont="1" applyAlignment="1">
      <alignment horizontal="left"/>
    </xf>
    <xf numFmtId="0" fontId="44" fillId="0" borderId="0" xfId="0" applyFont="1" applyAlignment="1">
      <alignment horizontal="left"/>
    </xf>
    <xf numFmtId="196" fontId="44" fillId="0" borderId="0" xfId="0" applyNumberFormat="1" applyFont="1" applyAlignment="1">
      <alignment horizontal="left"/>
    </xf>
    <xf numFmtId="190" fontId="46" fillId="0" borderId="5" xfId="0" applyNumberFormat="1" applyFont="1" applyBorder="1" applyAlignment="1">
      <alignment horizontal="center"/>
    </xf>
    <xf numFmtId="188" fontId="46" fillId="0" borderId="7" xfId="0" applyNumberFormat="1" applyFont="1" applyBorder="1" applyAlignment="1">
      <alignment horizontal="center"/>
    </xf>
    <xf numFmtId="0" fontId="46" fillId="0" borderId="9" xfId="0" applyFont="1" applyBorder="1" applyAlignment="1">
      <alignment horizontal="center"/>
    </xf>
    <xf numFmtId="1" fontId="5" fillId="9" borderId="16" xfId="2" applyNumberFormat="1" applyFont="1" applyFill="1" applyBorder="1" applyAlignment="1">
      <alignment horizontal="center"/>
    </xf>
    <xf numFmtId="188" fontId="5" fillId="9" borderId="16" xfId="2" applyNumberFormat="1" applyFont="1" applyFill="1" applyBorder="1" applyAlignment="1">
      <alignment horizontal="center"/>
    </xf>
    <xf numFmtId="43" fontId="5" fillId="9" borderId="15" xfId="2" applyNumberFormat="1" applyFont="1" applyFill="1" applyBorder="1"/>
    <xf numFmtId="1" fontId="10" fillId="0" borderId="6" xfId="3" applyNumberFormat="1" applyFont="1" applyBorder="1" applyAlignment="1">
      <alignment horizontal="center"/>
    </xf>
    <xf numFmtId="0" fontId="26" fillId="0" borderId="0" xfId="1" applyNumberFormat="1" applyFont="1" applyBorder="1" applyAlignment="1"/>
    <xf numFmtId="43" fontId="25" fillId="0" borderId="11" xfId="0" applyNumberFormat="1" applyFont="1" applyBorder="1" applyAlignment="1">
      <alignment horizontal="center"/>
    </xf>
    <xf numFmtId="43" fontId="25" fillId="0" borderId="9" xfId="0" applyNumberFormat="1" applyFont="1" applyBorder="1" applyAlignment="1">
      <alignment horizontal="center"/>
    </xf>
    <xf numFmtId="43" fontId="25" fillId="0" borderId="43" xfId="0" applyNumberFormat="1" applyFont="1" applyBorder="1" applyAlignment="1">
      <alignment horizontal="center"/>
    </xf>
    <xf numFmtId="0" fontId="17" fillId="7" borderId="22" xfId="0" applyFont="1" applyFill="1" applyBorder="1" applyAlignment="1">
      <alignment horizontal="centerContinuous"/>
    </xf>
    <xf numFmtId="0" fontId="47" fillId="7" borderId="18" xfId="0" applyFont="1" applyFill="1" applyBorder="1"/>
    <xf numFmtId="0" fontId="47" fillId="7" borderId="0" xfId="0" applyFont="1" applyFill="1" applyBorder="1"/>
    <xf numFmtId="0" fontId="47" fillId="7" borderId="19" xfId="0" applyFont="1" applyFill="1" applyBorder="1"/>
    <xf numFmtId="0" fontId="48" fillId="7" borderId="19" xfId="0" applyFont="1" applyFill="1" applyBorder="1" applyAlignment="1">
      <alignment horizontal="centerContinuous"/>
    </xf>
    <xf numFmtId="0" fontId="0" fillId="12" borderId="18" xfId="0" applyFill="1" applyBorder="1"/>
    <xf numFmtId="0" fontId="0" fillId="12" borderId="20" xfId="0" applyFill="1" applyBorder="1"/>
    <xf numFmtId="0" fontId="28" fillId="12" borderId="27" xfId="0" applyFont="1" applyFill="1" applyBorder="1" applyAlignment="1">
      <alignment horizontal="centerContinuous"/>
    </xf>
    <xf numFmtId="0" fontId="0" fillId="12" borderId="28" xfId="0" applyFill="1" applyBorder="1" applyAlignment="1">
      <alignment horizontal="centerContinuous"/>
    </xf>
    <xf numFmtId="0" fontId="0" fillId="12" borderId="19" xfId="0" applyFill="1" applyBorder="1"/>
    <xf numFmtId="0" fontId="21" fillId="12" borderId="19" xfId="0" applyFont="1" applyFill="1" applyBorder="1"/>
    <xf numFmtId="0" fontId="28" fillId="12" borderId="19" xfId="0" applyFont="1" applyFill="1" applyBorder="1"/>
    <xf numFmtId="0" fontId="0" fillId="12" borderId="22" xfId="0" applyFill="1" applyBorder="1"/>
    <xf numFmtId="0" fontId="49" fillId="3" borderId="26" xfId="0" applyFont="1" applyFill="1" applyBorder="1" applyAlignment="1">
      <alignment horizontal="centerContinuous"/>
    </xf>
    <xf numFmtId="0" fontId="49" fillId="3" borderId="28" xfId="0" applyFont="1" applyFill="1" applyBorder="1" applyAlignment="1">
      <alignment horizontal="centerContinuous"/>
    </xf>
    <xf numFmtId="0" fontId="49" fillId="7" borderId="27" xfId="0" applyFont="1" applyFill="1" applyBorder="1" applyAlignment="1">
      <alignment horizontal="centerContinuous"/>
    </xf>
    <xf numFmtId="0" fontId="49" fillId="7" borderId="26" xfId="0" applyFont="1" applyFill="1" applyBorder="1" applyAlignment="1">
      <alignment horizontal="centerContinuous"/>
    </xf>
    <xf numFmtId="0" fontId="49" fillId="7" borderId="28" xfId="0" applyFont="1" applyFill="1" applyBorder="1" applyAlignment="1">
      <alignment horizontal="centerContinuous"/>
    </xf>
    <xf numFmtId="0" fontId="0" fillId="4" borderId="27" xfId="0" applyFill="1" applyBorder="1"/>
    <xf numFmtId="0" fontId="0" fillId="4" borderId="26" xfId="0" applyFill="1" applyBorder="1"/>
    <xf numFmtId="0" fontId="0" fillId="4" borderId="28" xfId="0" applyFill="1" applyBorder="1"/>
    <xf numFmtId="0" fontId="0" fillId="4" borderId="18" xfId="0" applyFill="1" applyBorder="1"/>
    <xf numFmtId="0" fontId="0" fillId="4" borderId="20" xfId="0" applyFill="1" applyBorder="1"/>
    <xf numFmtId="0" fontId="50" fillId="3" borderId="27" xfId="0" applyFont="1" applyFill="1" applyBorder="1" applyAlignment="1">
      <alignment horizontal="centerContinuous"/>
    </xf>
    <xf numFmtId="0" fontId="26" fillId="0" borderId="0" xfId="0" applyFont="1" applyBorder="1" applyAlignment="1">
      <alignment horizontal="left"/>
    </xf>
    <xf numFmtId="0" fontId="0" fillId="0" borderId="0" xfId="0" applyAlignment="1"/>
    <xf numFmtId="200" fontId="36" fillId="0" borderId="0" xfId="0" quotePrefix="1" applyNumberFormat="1" applyFont="1" applyFill="1" applyAlignment="1">
      <alignment horizontal="left"/>
    </xf>
    <xf numFmtId="0" fontId="51" fillId="0" borderId="0" xfId="0" applyFont="1" applyFill="1"/>
    <xf numFmtId="0" fontId="52" fillId="0" borderId="0" xfId="0" applyFont="1" applyAlignment="1"/>
    <xf numFmtId="0" fontId="53" fillId="0" borderId="0" xfId="0" applyFont="1"/>
    <xf numFmtId="0" fontId="53" fillId="0" borderId="0" xfId="0" applyFont="1" applyAlignment="1"/>
    <xf numFmtId="0" fontId="54" fillId="0" borderId="0" xfId="0" applyFont="1" applyAlignment="1">
      <alignment horizontal="right"/>
    </xf>
    <xf numFmtId="0" fontId="54" fillId="0" borderId="0" xfId="0" applyFont="1" applyAlignment="1"/>
    <xf numFmtId="0" fontId="54" fillId="0" borderId="0" xfId="0" applyFont="1" applyAlignment="1">
      <alignment horizontal="left"/>
    </xf>
    <xf numFmtId="0" fontId="54" fillId="0" borderId="0" xfId="0" applyFont="1"/>
    <xf numFmtId="0" fontId="54" fillId="0" borderId="44" xfId="0" applyFont="1" applyBorder="1" applyAlignment="1">
      <alignment horizontal="centerContinuous"/>
    </xf>
    <xf numFmtId="0" fontId="54" fillId="0" borderId="45" xfId="0" applyFont="1" applyBorder="1" applyAlignment="1">
      <alignment horizontal="centerContinuous"/>
    </xf>
    <xf numFmtId="0" fontId="54" fillId="0" borderId="46" xfId="0" applyFont="1" applyBorder="1" applyAlignment="1">
      <alignment horizontal="centerContinuous"/>
    </xf>
    <xf numFmtId="0" fontId="54" fillId="0" borderId="47" xfId="0" applyFont="1" applyBorder="1" applyAlignment="1">
      <alignment horizontal="centerContinuous"/>
    </xf>
    <xf numFmtId="0" fontId="54" fillId="0" borderId="48" xfId="0" applyFont="1" applyBorder="1" applyAlignment="1">
      <alignment horizontal="centerContinuous"/>
    </xf>
    <xf numFmtId="0" fontId="54" fillId="0" borderId="49" xfId="0" applyFont="1" applyBorder="1" applyAlignment="1">
      <alignment horizontal="center"/>
    </xf>
    <xf numFmtId="49" fontId="54" fillId="0" borderId="50" xfId="0" applyNumberFormat="1" applyFont="1" applyBorder="1" applyAlignment="1">
      <alignment horizontal="right"/>
    </xf>
    <xf numFmtId="0" fontId="54" fillId="0" borderId="10" xfId="0" applyFont="1" applyBorder="1"/>
    <xf numFmtId="3" fontId="55" fillId="0" borderId="10" xfId="1" applyNumberFormat="1" applyFont="1" applyBorder="1" applyAlignment="1">
      <alignment horizontal="right"/>
    </xf>
    <xf numFmtId="3" fontId="55" fillId="0" borderId="23" xfId="1" applyNumberFormat="1" applyFont="1" applyBorder="1" applyAlignment="1">
      <alignment horizontal="right"/>
    </xf>
    <xf numFmtId="4" fontId="55" fillId="0" borderId="51" xfId="0" applyNumberFormat="1" applyFont="1" applyBorder="1" applyAlignment="1">
      <alignment horizontal="center"/>
    </xf>
    <xf numFmtId="3" fontId="55" fillId="0" borderId="10" xfId="0" applyNumberFormat="1" applyFont="1" applyBorder="1" applyAlignment="1">
      <alignment horizontal="right"/>
    </xf>
    <xf numFmtId="3" fontId="55" fillId="0" borderId="23" xfId="0" applyNumberFormat="1" applyFont="1" applyBorder="1" applyAlignment="1">
      <alignment horizontal="right"/>
    </xf>
    <xf numFmtId="49" fontId="54" fillId="0" borderId="52" xfId="0" applyNumberFormat="1" applyFont="1" applyBorder="1" applyAlignment="1">
      <alignment horizontal="right"/>
    </xf>
    <xf numFmtId="0" fontId="54" fillId="0" borderId="31" xfId="0" applyFont="1" applyBorder="1"/>
    <xf numFmtId="0" fontId="54" fillId="0" borderId="53" xfId="0" applyFont="1" applyBorder="1" applyAlignment="1">
      <alignment horizontal="center"/>
    </xf>
    <xf numFmtId="0" fontId="54" fillId="0" borderId="30" xfId="0" applyFont="1" applyBorder="1" applyAlignment="1">
      <alignment horizontal="center"/>
    </xf>
    <xf numFmtId="0" fontId="54" fillId="0" borderId="54" xfId="0" applyFont="1" applyBorder="1" applyAlignment="1">
      <alignment horizontal="center"/>
    </xf>
    <xf numFmtId="0" fontId="54" fillId="0" borderId="0" xfId="0" applyFont="1" applyBorder="1"/>
    <xf numFmtId="0" fontId="54" fillId="0" borderId="55" xfId="0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3" fontId="55" fillId="0" borderId="0" xfId="0" applyNumberFormat="1" applyFont="1"/>
    <xf numFmtId="0" fontId="55" fillId="0" borderId="17" xfId="0" applyFont="1" applyBorder="1" applyAlignment="1">
      <alignment horizontal="left"/>
    </xf>
    <xf numFmtId="0" fontId="55" fillId="0" borderId="17" xfId="0" applyFont="1" applyBorder="1" applyAlignment="1">
      <alignment horizontal="center"/>
    </xf>
    <xf numFmtId="3" fontId="55" fillId="0" borderId="17" xfId="0" applyNumberFormat="1" applyFont="1" applyBorder="1" applyAlignment="1">
      <alignment horizontal="center"/>
    </xf>
    <xf numFmtId="0" fontId="55" fillId="0" borderId="12" xfId="0" applyFont="1" applyBorder="1" applyAlignment="1">
      <alignment horizontal="center"/>
    </xf>
    <xf numFmtId="0" fontId="55" fillId="0" borderId="12" xfId="0" applyFont="1" applyBorder="1" applyAlignment="1">
      <alignment horizontal="left"/>
    </xf>
    <xf numFmtId="3" fontId="57" fillId="0" borderId="12" xfId="0" applyNumberFormat="1" applyFont="1" applyBorder="1" applyAlignment="1">
      <alignment horizontal="center"/>
    </xf>
    <xf numFmtId="1" fontId="0" fillId="0" borderId="56" xfId="0" applyNumberFormat="1" applyBorder="1" applyAlignment="1">
      <alignment horizontal="center"/>
    </xf>
    <xf numFmtId="1" fontId="0" fillId="0" borderId="56" xfId="0" applyNumberFormat="1" applyBorder="1"/>
    <xf numFmtId="3" fontId="55" fillId="0" borderId="34" xfId="0" applyNumberFormat="1" applyFont="1" applyBorder="1"/>
    <xf numFmtId="1" fontId="0" fillId="0" borderId="32" xfId="0" applyNumberFormat="1" applyBorder="1" applyAlignment="1">
      <alignment horizontal="center"/>
    </xf>
    <xf numFmtId="1" fontId="0" fillId="0" borderId="32" xfId="0" applyNumberFormat="1" applyBorder="1"/>
    <xf numFmtId="3" fontId="55" fillId="0" borderId="32" xfId="0" applyNumberFormat="1" applyFont="1" applyBorder="1"/>
    <xf numFmtId="3" fontId="55" fillId="0" borderId="57" xfId="0" applyNumberFormat="1" applyFont="1" applyBorder="1"/>
    <xf numFmtId="0" fontId="58" fillId="0" borderId="0" xfId="0" applyFont="1"/>
    <xf numFmtId="3" fontId="55" fillId="0" borderId="16" xfId="0" applyNumberFormat="1" applyFont="1" applyBorder="1"/>
    <xf numFmtId="3" fontId="52" fillId="0" borderId="58" xfId="0" applyNumberFormat="1" applyFont="1" applyBorder="1"/>
    <xf numFmtId="3" fontId="55" fillId="0" borderId="0" xfId="0" applyNumberFormat="1" applyFont="1" applyAlignment="1">
      <alignment horizontal="right"/>
    </xf>
    <xf numFmtId="0" fontId="52" fillId="0" borderId="0" xfId="7" applyFont="1"/>
    <xf numFmtId="0" fontId="55" fillId="0" borderId="0" xfId="7" applyFont="1" applyAlignment="1">
      <alignment horizontal="center" vertical="top" wrapText="1"/>
    </xf>
    <xf numFmtId="0" fontId="55" fillId="0" borderId="0" xfId="7" applyFont="1" applyAlignment="1">
      <alignment vertical="top" wrapText="1"/>
    </xf>
    <xf numFmtId="0" fontId="55" fillId="0" borderId="0" xfId="7" applyFont="1"/>
    <xf numFmtId="0" fontId="52" fillId="0" borderId="0" xfId="0" applyFont="1"/>
    <xf numFmtId="0" fontId="55" fillId="0" borderId="0" xfId="0" applyFont="1" applyAlignment="1">
      <alignment horizontal="center" vertical="top" wrapText="1"/>
    </xf>
    <xf numFmtId="0" fontId="55" fillId="0" borderId="0" xfId="0" applyFont="1" applyAlignment="1">
      <alignment vertical="top" wrapText="1"/>
    </xf>
    <xf numFmtId="1" fontId="5" fillId="9" borderId="59" xfId="2" applyNumberFormat="1" applyFont="1" applyFill="1" applyBorder="1" applyAlignment="1">
      <alignment horizontal="center"/>
    </xf>
    <xf numFmtId="188" fontId="5" fillId="9" borderId="60" xfId="2" applyNumberFormat="1" applyFont="1" applyFill="1" applyBorder="1" applyAlignment="1">
      <alignment horizontal="center"/>
    </xf>
    <xf numFmtId="0" fontId="5" fillId="9" borderId="60" xfId="2" applyFont="1" applyFill="1" applyBorder="1" applyAlignment="1"/>
    <xf numFmtId="0" fontId="5" fillId="9" borderId="61" xfId="2" applyFont="1" applyFill="1" applyBorder="1" applyAlignment="1"/>
    <xf numFmtId="43" fontId="5" fillId="9" borderId="59" xfId="2" applyNumberFormat="1" applyFont="1" applyFill="1" applyBorder="1"/>
    <xf numFmtId="43" fontId="5" fillId="9" borderId="62" xfId="2" applyNumberFormat="1" applyFont="1" applyFill="1" applyBorder="1"/>
    <xf numFmtId="0" fontId="15" fillId="0" borderId="0" xfId="8" applyFont="1" applyAlignment="1">
      <alignment horizontal="center"/>
    </xf>
    <xf numFmtId="1" fontId="15" fillId="0" borderId="0" xfId="8" applyNumberFormat="1"/>
    <xf numFmtId="202" fontId="15" fillId="0" borderId="0" xfId="8" applyNumberFormat="1"/>
    <xf numFmtId="0" fontId="22" fillId="9" borderId="5" xfId="6" applyFont="1" applyFill="1" applyBorder="1" applyAlignment="1">
      <alignment horizontal="center" vertical="center" wrapText="1"/>
    </xf>
    <xf numFmtId="1" fontId="22" fillId="9" borderId="17" xfId="6" applyNumberFormat="1" applyFont="1" applyFill="1" applyBorder="1" applyAlignment="1">
      <alignment horizontal="center" vertical="center" wrapText="1"/>
    </xf>
    <xf numFmtId="0" fontId="22" fillId="9" borderId="2" xfId="6" applyFont="1" applyFill="1" applyBorder="1" applyAlignment="1">
      <alignment horizontal="center" vertical="center" wrapText="1"/>
    </xf>
    <xf numFmtId="188" fontId="23" fillId="9" borderId="4" xfId="0" applyNumberFormat="1" applyFont="1" applyFill="1" applyBorder="1" applyAlignment="1">
      <alignment horizontal="center"/>
    </xf>
    <xf numFmtId="1" fontId="23" fillId="9" borderId="4" xfId="0" applyNumberFormat="1" applyFont="1" applyFill="1" applyBorder="1" applyAlignment="1">
      <alignment horizontal="left"/>
    </xf>
    <xf numFmtId="1" fontId="23" fillId="9" borderId="4" xfId="0" applyNumberFormat="1" applyFont="1" applyFill="1" applyBorder="1" applyAlignment="1">
      <alignment horizontal="center"/>
    </xf>
    <xf numFmtId="192" fontId="15" fillId="0" borderId="11" xfId="1" applyNumberFormat="1" applyFont="1" applyFill="1" applyBorder="1" applyAlignment="1" applyProtection="1">
      <alignment horizontal="center"/>
    </xf>
    <xf numFmtId="0" fontId="7" fillId="0" borderId="0" xfId="0" applyFont="1"/>
    <xf numFmtId="43" fontId="25" fillId="0" borderId="11" xfId="0" applyNumberFormat="1" applyFont="1" applyBorder="1" applyAlignment="1">
      <alignment horizontal="center" wrapText="1"/>
    </xf>
    <xf numFmtId="43" fontId="4" fillId="0" borderId="17" xfId="0" applyNumberFormat="1" applyFont="1" applyBorder="1" applyAlignment="1">
      <alignment horizontal="center" shrinkToFit="1"/>
    </xf>
    <xf numFmtId="0" fontId="62" fillId="0" borderId="0" xfId="9" applyFont="1"/>
    <xf numFmtId="0" fontId="63" fillId="0" borderId="0" xfId="9" applyFont="1" applyAlignment="1">
      <alignment horizontal="right"/>
    </xf>
    <xf numFmtId="0" fontId="62" fillId="0" borderId="1" xfId="9" applyFont="1" applyBorder="1"/>
    <xf numFmtId="0" fontId="62" fillId="0" borderId="17" xfId="9" applyFont="1" applyBorder="1" applyAlignment="1">
      <alignment horizontal="center"/>
    </xf>
    <xf numFmtId="0" fontId="62" fillId="0" borderId="2" xfId="9" applyFont="1" applyBorder="1" applyAlignment="1">
      <alignment horizontal="center"/>
    </xf>
    <xf numFmtId="0" fontId="62" fillId="0" borderId="4" xfId="9" applyFont="1" applyBorder="1" applyAlignment="1">
      <alignment horizontal="center"/>
    </xf>
    <xf numFmtId="0" fontId="62" fillId="0" borderId="6" xfId="9" applyFont="1" applyBorder="1" applyAlignment="1">
      <alignment horizontal="center"/>
    </xf>
    <xf numFmtId="0" fontId="62" fillId="0" borderId="12" xfId="9" applyFont="1" applyBorder="1" applyAlignment="1">
      <alignment horizontal="center"/>
    </xf>
    <xf numFmtId="0" fontId="62" fillId="0" borderId="12" xfId="9" applyFont="1" applyBorder="1"/>
    <xf numFmtId="0" fontId="62" fillId="0" borderId="8" xfId="9" applyFont="1" applyBorder="1" applyAlignment="1">
      <alignment horizontal="center"/>
    </xf>
    <xf numFmtId="0" fontId="65" fillId="0" borderId="56" xfId="9" applyFont="1" applyBorder="1" applyAlignment="1">
      <alignment horizontal="center"/>
    </xf>
    <xf numFmtId="206" fontId="65" fillId="0" borderId="56" xfId="9" applyNumberFormat="1" applyFont="1" applyBorder="1" applyAlignment="1">
      <alignment horizontal="center"/>
    </xf>
    <xf numFmtId="0" fontId="65" fillId="0" borderId="56" xfId="9" applyFont="1" applyBorder="1"/>
    <xf numFmtId="201" fontId="66" fillId="0" borderId="34" xfId="9" applyNumberFormat="1" applyFont="1" applyBorder="1"/>
    <xf numFmtId="0" fontId="67" fillId="0" borderId="34" xfId="9" applyFont="1" applyBorder="1"/>
    <xf numFmtId="0" fontId="63" fillId="0" borderId="0" xfId="9" applyFont="1"/>
    <xf numFmtId="0" fontId="65" fillId="0" borderId="32" xfId="9" applyFont="1" applyBorder="1" applyAlignment="1">
      <alignment horizontal="center"/>
    </xf>
    <xf numFmtId="206" fontId="65" fillId="0" borderId="32" xfId="9" applyNumberFormat="1" applyFont="1" applyBorder="1" applyAlignment="1">
      <alignment horizontal="center"/>
    </xf>
    <xf numFmtId="0" fontId="65" fillId="0" borderId="32" xfId="9" applyFont="1" applyBorder="1"/>
    <xf numFmtId="201" fontId="66" fillId="0" borderId="32" xfId="9" applyNumberFormat="1" applyFont="1" applyBorder="1"/>
    <xf numFmtId="0" fontId="67" fillId="0" borderId="32" xfId="9" applyFont="1" applyBorder="1"/>
    <xf numFmtId="0" fontId="65" fillId="0" borderId="57" xfId="9" applyFont="1" applyBorder="1" applyAlignment="1">
      <alignment horizontal="center" vertical="center"/>
    </xf>
    <xf numFmtId="206" fontId="65" fillId="0" borderId="57" xfId="9" applyNumberFormat="1" applyFont="1" applyBorder="1" applyAlignment="1">
      <alignment horizontal="center" vertical="center"/>
    </xf>
    <xf numFmtId="0" fontId="65" fillId="0" borderId="57" xfId="9" applyFont="1" applyBorder="1" applyAlignment="1">
      <alignment vertical="center"/>
    </xf>
    <xf numFmtId="201" fontId="66" fillId="0" borderId="57" xfId="9" applyNumberFormat="1" applyFont="1" applyBorder="1"/>
    <xf numFmtId="0" fontId="62" fillId="0" borderId="0" xfId="9" applyFont="1" applyAlignment="1">
      <alignment horizontal="right"/>
    </xf>
    <xf numFmtId="201" fontId="66" fillId="0" borderId="56" xfId="9" applyNumberFormat="1" applyFont="1" applyBorder="1"/>
    <xf numFmtId="0" fontId="65" fillId="0" borderId="57" xfId="9" applyFont="1" applyBorder="1" applyAlignment="1">
      <alignment horizontal="center"/>
    </xf>
    <xf numFmtId="206" fontId="65" fillId="0" borderId="57" xfId="9" applyNumberFormat="1" applyFont="1" applyBorder="1" applyAlignment="1">
      <alignment horizontal="center"/>
    </xf>
    <xf numFmtId="0" fontId="65" fillId="0" borderId="57" xfId="9" applyFont="1" applyBorder="1"/>
    <xf numFmtId="0" fontId="68" fillId="0" borderId="0" xfId="9" applyFont="1"/>
    <xf numFmtId="205" fontId="22" fillId="13" borderId="5" xfId="6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0" fontId="69" fillId="0" borderId="11" xfId="0" applyNumberFormat="1" applyFont="1" applyBorder="1" applyAlignment="1">
      <alignment horizontal="center" vertical="center"/>
    </xf>
    <xf numFmtId="0" fontId="69" fillId="0" borderId="11" xfId="0" applyFont="1" applyBorder="1" applyAlignment="1">
      <alignment horizontal="center" vertical="center"/>
    </xf>
    <xf numFmtId="4" fontId="69" fillId="0" borderId="11" xfId="0" applyNumberFormat="1" applyFont="1" applyBorder="1" applyAlignment="1">
      <alignment horizontal="right" vertical="center"/>
    </xf>
    <xf numFmtId="0" fontId="45" fillId="0" borderId="0" xfId="0" applyFont="1"/>
    <xf numFmtId="43" fontId="45" fillId="0" borderId="0" xfId="1" applyFont="1"/>
    <xf numFmtId="190" fontId="7" fillId="0" borderId="5" xfId="0" applyNumberFormat="1" applyFont="1" applyBorder="1" applyAlignment="1">
      <alignment horizontal="center"/>
    </xf>
    <xf numFmtId="188" fontId="7" fillId="0" borderId="7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99" fontId="70" fillId="0" borderId="0" xfId="0" applyNumberFormat="1" applyFont="1" applyAlignment="1">
      <alignment horizontal="left"/>
    </xf>
    <xf numFmtId="0" fontId="70" fillId="0" borderId="0" xfId="0" applyFont="1" applyAlignment="1">
      <alignment horizontal="left"/>
    </xf>
    <xf numFmtId="196" fontId="70" fillId="0" borderId="0" xfId="0" applyNumberFormat="1" applyFont="1" applyAlignment="1">
      <alignment horizontal="left"/>
    </xf>
    <xf numFmtId="0" fontId="5" fillId="0" borderId="0" xfId="0" applyFont="1" applyAlignment="1">
      <alignment horizontal="right" shrinkToFit="1"/>
    </xf>
    <xf numFmtId="0" fontId="4" fillId="0" borderId="0" xfId="0" applyFont="1" applyAlignment="1">
      <alignment horizontal="right" shrinkToFit="1"/>
    </xf>
    <xf numFmtId="43" fontId="45" fillId="0" borderId="29" xfId="1" applyFont="1" applyBorder="1"/>
    <xf numFmtId="3" fontId="55" fillId="0" borderId="0" xfId="0" applyNumberFormat="1" applyFont="1" applyAlignment="1">
      <alignment horizontal="left"/>
    </xf>
    <xf numFmtId="3" fontId="5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center"/>
    </xf>
    <xf numFmtId="191" fontId="23" fillId="0" borderId="0" xfId="0" applyNumberFormat="1" applyFont="1" applyAlignment="1">
      <alignment horizontal="center"/>
    </xf>
    <xf numFmtId="192" fontId="23" fillId="0" borderId="0" xfId="1" applyNumberFormat="1" applyFont="1"/>
    <xf numFmtId="0" fontId="44" fillId="0" borderId="0" xfId="0" applyFont="1"/>
    <xf numFmtId="0" fontId="71" fillId="0" borderId="0" xfId="0" applyFont="1"/>
    <xf numFmtId="0" fontId="23" fillId="0" borderId="6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191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192" fontId="23" fillId="0" borderId="1" xfId="1" applyNumberFormat="1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0" borderId="0" xfId="0" applyFont="1" applyAlignment="1">
      <alignment horizontal="right"/>
    </xf>
    <xf numFmtId="0" fontId="72" fillId="0" borderId="2" xfId="0" applyFont="1" applyBorder="1" applyAlignment="1">
      <alignment horizontal="center"/>
    </xf>
    <xf numFmtId="191" fontId="72" fillId="0" borderId="17" xfId="0" applyNumberFormat="1" applyFont="1" applyBorder="1" applyAlignment="1">
      <alignment horizontal="center"/>
    </xf>
    <xf numFmtId="0" fontId="72" fillId="0" borderId="0" xfId="0" applyFont="1"/>
    <xf numFmtId="0" fontId="72" fillId="0" borderId="6" xfId="0" applyFont="1" applyBorder="1" applyAlignment="1">
      <alignment horizontal="center"/>
    </xf>
    <xf numFmtId="0" fontId="72" fillId="0" borderId="0" xfId="0" applyFont="1" applyBorder="1" applyAlignment="1">
      <alignment horizontal="center"/>
    </xf>
    <xf numFmtId="191" fontId="72" fillId="0" borderId="4" xfId="0" applyNumberFormat="1" applyFont="1" applyBorder="1" applyAlignment="1">
      <alignment horizontal="center"/>
    </xf>
    <xf numFmtId="0" fontId="72" fillId="0" borderId="17" xfId="0" applyFont="1" applyBorder="1" applyAlignment="1">
      <alignment horizontal="center"/>
    </xf>
    <xf numFmtId="0" fontId="72" fillId="0" borderId="8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2" fillId="0" borderId="9" xfId="0" applyFont="1" applyBorder="1" applyAlignment="1">
      <alignment horizontal="center"/>
    </xf>
    <xf numFmtId="0" fontId="72" fillId="0" borderId="0" xfId="0" applyFont="1" applyBorder="1" applyAlignment="1">
      <alignment horizontal="left"/>
    </xf>
    <xf numFmtId="0" fontId="72" fillId="0" borderId="7" xfId="0" applyFont="1" applyBorder="1" applyAlignment="1">
      <alignment horizontal="center"/>
    </xf>
    <xf numFmtId="0" fontId="72" fillId="0" borderId="4" xfId="0" applyFont="1" applyBorder="1" applyAlignment="1">
      <alignment horizontal="center"/>
    </xf>
    <xf numFmtId="0" fontId="72" fillId="0" borderId="2" xfId="0" applyFont="1" applyBorder="1"/>
    <xf numFmtId="0" fontId="72" fillId="0" borderId="5" xfId="0" applyFont="1" applyBorder="1"/>
    <xf numFmtId="0" fontId="72" fillId="0" borderId="7" xfId="0" applyFont="1" applyBorder="1"/>
    <xf numFmtId="0" fontId="72" fillId="0" borderId="6" xfId="0" applyFont="1" applyBorder="1"/>
    <xf numFmtId="0" fontId="72" fillId="0" borderId="0" xfId="0" applyFont="1" applyBorder="1"/>
    <xf numFmtId="0" fontId="72" fillId="0" borderId="4" xfId="0" applyFont="1" applyBorder="1"/>
    <xf numFmtId="0" fontId="72" fillId="0" borderId="8" xfId="0" applyFont="1" applyBorder="1"/>
    <xf numFmtId="0" fontId="72" fillId="0" borderId="1" xfId="0" applyFont="1" applyBorder="1"/>
    <xf numFmtId="0" fontId="72" fillId="0" borderId="9" xfId="0" applyFont="1" applyBorder="1"/>
    <xf numFmtId="191" fontId="72" fillId="0" borderId="12" xfId="0" applyNumberFormat="1" applyFont="1" applyBorder="1" applyAlignment="1">
      <alignment horizontal="center"/>
    </xf>
    <xf numFmtId="0" fontId="72" fillId="0" borderId="12" xfId="0" applyFont="1" applyBorder="1"/>
    <xf numFmtId="192" fontId="72" fillId="0" borderId="1" xfId="1" applyNumberFormat="1" applyFont="1" applyBorder="1" applyAlignment="1">
      <alignment horizontal="center"/>
    </xf>
    <xf numFmtId="0" fontId="72" fillId="0" borderId="11" xfId="0" applyFont="1" applyBorder="1" applyAlignment="1">
      <alignment horizontal="center"/>
    </xf>
    <xf numFmtId="0" fontId="72" fillId="0" borderId="12" xfId="0" applyFont="1" applyBorder="1" applyAlignment="1">
      <alignment horizontal="center"/>
    </xf>
    <xf numFmtId="0" fontId="45" fillId="0" borderId="0" xfId="0" applyFont="1" applyBorder="1"/>
    <xf numFmtId="43" fontId="4" fillId="0" borderId="10" xfId="2" applyNumberFormat="1" applyFont="1" applyFill="1" applyBorder="1" applyAlignment="1">
      <alignment horizontal="centerContinuous"/>
    </xf>
    <xf numFmtId="43" fontId="4" fillId="0" borderId="17" xfId="2" applyNumberFormat="1" applyFont="1" applyFill="1" applyBorder="1" applyAlignment="1">
      <alignment horizontal="centerContinuous"/>
    </xf>
    <xf numFmtId="43" fontId="4" fillId="0" borderId="12" xfId="2" applyNumberFormat="1" applyFont="1" applyFill="1" applyBorder="1" applyAlignment="1">
      <alignment horizontal="centerContinuous"/>
    </xf>
    <xf numFmtId="43" fontId="5" fillId="9" borderId="16" xfId="2" applyNumberFormat="1" applyFont="1" applyFill="1" applyBorder="1"/>
    <xf numFmtId="0" fontId="4" fillId="0" borderId="4" xfId="0" applyFont="1" applyBorder="1" applyAlignment="1">
      <alignment horizontal="center" shrinkToFit="1"/>
    </xf>
    <xf numFmtId="0" fontId="73" fillId="2" borderId="11" xfId="7" applyFont="1" applyFill="1" applyBorder="1" applyAlignment="1">
      <alignment horizontal="center"/>
    </xf>
    <xf numFmtId="194" fontId="73" fillId="0" borderId="0" xfId="7" applyNumberFormat="1" applyFont="1" applyAlignment="1">
      <alignment horizontal="center"/>
    </xf>
    <xf numFmtId="0" fontId="73" fillId="0" borderId="0" xfId="7" applyFont="1" applyAlignment="1">
      <alignment horizontal="center"/>
    </xf>
    <xf numFmtId="0" fontId="73" fillId="0" borderId="11" xfId="7" applyFont="1" applyBorder="1"/>
    <xf numFmtId="0" fontId="73" fillId="5" borderId="11" xfId="7" applyFont="1" applyFill="1" applyBorder="1"/>
    <xf numFmtId="0" fontId="73" fillId="0" borderId="0" xfId="7" applyFont="1"/>
    <xf numFmtId="1" fontId="73" fillId="5" borderId="11" xfId="7" applyNumberFormat="1" applyFont="1" applyFill="1" applyBorder="1"/>
    <xf numFmtId="0" fontId="73" fillId="5" borderId="11" xfId="7" applyFont="1" applyFill="1" applyBorder="1" applyAlignment="1">
      <alignment horizontal="left"/>
    </xf>
    <xf numFmtId="10" fontId="73" fillId="5" borderId="11" xfId="10" applyNumberFormat="1" applyFont="1" applyFill="1" applyBorder="1" applyAlignment="1">
      <alignment horizontal="left"/>
    </xf>
    <xf numFmtId="203" fontId="73" fillId="5" borderId="11" xfId="7" applyNumberFormat="1" applyFont="1" applyFill="1" applyBorder="1" applyAlignment="1">
      <alignment horizontal="left"/>
    </xf>
    <xf numFmtId="15" fontId="73" fillId="5" borderId="11" xfId="7" applyNumberFormat="1" applyFont="1" applyFill="1" applyBorder="1" applyAlignment="1">
      <alignment horizontal="left"/>
    </xf>
    <xf numFmtId="204" fontId="73" fillId="5" borderId="11" xfId="7" applyNumberFormat="1" applyFont="1" applyFill="1" applyBorder="1" applyAlignment="1">
      <alignment horizontal="left"/>
    </xf>
    <xf numFmtId="1" fontId="73" fillId="5" borderId="11" xfId="7" applyNumberFormat="1" applyFont="1" applyFill="1" applyBorder="1" applyAlignment="1">
      <alignment horizontal="left"/>
    </xf>
    <xf numFmtId="0" fontId="65" fillId="0" borderId="0" xfId="0" applyNumberFormat="1" applyFont="1" applyAlignment="1">
      <alignment horizontal="centerContinuous"/>
    </xf>
    <xf numFmtId="0" fontId="65" fillId="0" borderId="0" xfId="0" applyFont="1" applyAlignment="1">
      <alignment horizontal="centerContinuous"/>
    </xf>
    <xf numFmtId="191" fontId="45" fillId="0" borderId="0" xfId="0" applyNumberFormat="1" applyFont="1" applyAlignment="1">
      <alignment horizontal="center"/>
    </xf>
    <xf numFmtId="192" fontId="45" fillId="0" borderId="0" xfId="1" applyNumberFormat="1" applyFont="1"/>
    <xf numFmtId="0" fontId="22" fillId="0" borderId="4" xfId="0" applyFont="1" applyBorder="1" applyAlignment="1">
      <alignment horizontal="center"/>
    </xf>
    <xf numFmtId="0" fontId="22" fillId="0" borderId="3" xfId="0" applyFont="1" applyBorder="1"/>
    <xf numFmtId="0" fontId="22" fillId="0" borderId="10" xfId="0" applyFont="1" applyBorder="1" applyAlignment="1">
      <alignment horizontal="center"/>
    </xf>
    <xf numFmtId="0" fontId="22" fillId="0" borderId="63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191" fontId="22" fillId="0" borderId="17" xfId="0" applyNumberFormat="1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192" fontId="22" fillId="0" borderId="17" xfId="1" applyNumberFormat="1" applyFont="1" applyBorder="1"/>
    <xf numFmtId="41" fontId="22" fillId="0" borderId="17" xfId="0" applyNumberFormat="1" applyFont="1" applyBorder="1"/>
    <xf numFmtId="0" fontId="22" fillId="0" borderId="0" xfId="0" applyFont="1"/>
    <xf numFmtId="0" fontId="22" fillId="0" borderId="0" xfId="0" applyFont="1" applyBorder="1"/>
    <xf numFmtId="0" fontId="22" fillId="0" borderId="0" xfId="0" applyFont="1" applyBorder="1" applyAlignment="1">
      <alignment horizontal="center"/>
    </xf>
    <xf numFmtId="191" fontId="22" fillId="0" borderId="4" xfId="0" applyNumberFormat="1" applyFont="1" applyBorder="1" applyAlignment="1">
      <alignment horizontal="center"/>
    </xf>
    <xf numFmtId="192" fontId="22" fillId="0" borderId="4" xfId="1" applyNumberFormat="1" applyFont="1" applyBorder="1"/>
    <xf numFmtId="41" fontId="22" fillId="0" borderId="4" xfId="0" applyNumberFormat="1" applyFont="1" applyBorder="1"/>
    <xf numFmtId="0" fontId="22" fillId="0" borderId="0" xfId="0" applyFont="1" applyBorder="1" applyAlignment="1">
      <alignment horizontal="left"/>
    </xf>
    <xf numFmtId="0" fontId="22" fillId="0" borderId="7" xfId="0" applyFont="1" applyBorder="1" applyAlignment="1">
      <alignment horizontal="center"/>
    </xf>
    <xf numFmtId="43" fontId="22" fillId="0" borderId="0" xfId="1" applyFont="1" applyBorder="1" applyAlignment="1">
      <alignment horizontal="center"/>
    </xf>
    <xf numFmtId="0" fontId="22" fillId="0" borderId="4" xfId="0" quotePrefix="1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191" fontId="22" fillId="0" borderId="12" xfId="0" applyNumberFormat="1" applyFont="1" applyBorder="1" applyAlignment="1">
      <alignment horizontal="center"/>
    </xf>
    <xf numFmtId="192" fontId="22" fillId="0" borderId="12" xfId="1" applyNumberFormat="1" applyFont="1" applyBorder="1"/>
    <xf numFmtId="41" fontId="22" fillId="0" borderId="12" xfId="0" applyNumberFormat="1" applyFont="1" applyBorder="1"/>
    <xf numFmtId="191" fontId="22" fillId="0" borderId="0" xfId="0" applyNumberFormat="1" applyFont="1" applyBorder="1" applyAlignment="1">
      <alignment horizontal="center"/>
    </xf>
    <xf numFmtId="192" fontId="22" fillId="0" borderId="0" xfId="1" applyNumberFormat="1" applyFont="1" applyBorder="1"/>
    <xf numFmtId="41" fontId="22" fillId="0" borderId="0" xfId="0" applyNumberFormat="1" applyFont="1" applyBorder="1"/>
    <xf numFmtId="0" fontId="66" fillId="0" borderId="0" xfId="0" applyFont="1" applyAlignment="1">
      <alignment horizontal="center"/>
    </xf>
    <xf numFmtId="0" fontId="66" fillId="0" borderId="0" xfId="0" applyFont="1"/>
    <xf numFmtId="191" fontId="66" fillId="0" borderId="0" xfId="0" applyNumberFormat="1" applyFont="1" applyAlignment="1">
      <alignment horizontal="center"/>
    </xf>
    <xf numFmtId="192" fontId="66" fillId="0" borderId="3" xfId="1" applyNumberFormat="1" applyFont="1" applyBorder="1" applyAlignment="1">
      <alignment horizontal="center"/>
    </xf>
    <xf numFmtId="0" fontId="66" fillId="0" borderId="3" xfId="0" applyFont="1" applyBorder="1" applyAlignment="1">
      <alignment horizontal="center"/>
    </xf>
    <xf numFmtId="0" fontId="66" fillId="0" borderId="5" xfId="0" applyFont="1" applyBorder="1" applyAlignment="1">
      <alignment horizontal="center"/>
    </xf>
    <xf numFmtId="41" fontId="66" fillId="0" borderId="15" xfId="0" applyNumberFormat="1" applyFont="1" applyBorder="1"/>
    <xf numFmtId="0" fontId="66" fillId="0" borderId="16" xfId="0" applyFont="1" applyBorder="1" applyAlignment="1">
      <alignment horizontal="center"/>
    </xf>
    <xf numFmtId="0" fontId="66" fillId="0" borderId="2" xfId="0" applyFont="1" applyBorder="1"/>
    <xf numFmtId="0" fontId="45" fillId="0" borderId="0" xfId="0" applyFont="1" applyFill="1"/>
    <xf numFmtId="0" fontId="46" fillId="0" borderId="0" xfId="0" applyFont="1" applyFill="1"/>
    <xf numFmtId="0" fontId="73" fillId="0" borderId="0" xfId="0" applyFont="1" applyAlignment="1">
      <alignment horizontal="center"/>
    </xf>
    <xf numFmtId="0" fontId="73" fillId="0" borderId="0" xfId="0" applyFont="1"/>
    <xf numFmtId="1" fontId="22" fillId="0" borderId="17" xfId="2" applyNumberFormat="1" applyFont="1" applyFill="1" applyBorder="1" applyAlignment="1">
      <alignment horizontal="center"/>
    </xf>
    <xf numFmtId="188" fontId="22" fillId="0" borderId="17" xfId="2" applyNumberFormat="1" applyFont="1" applyFill="1" applyBorder="1" applyAlignment="1">
      <alignment horizontal="center"/>
    </xf>
    <xf numFmtId="188" fontId="22" fillId="0" borderId="2" xfId="2" applyNumberFormat="1" applyFont="1" applyFill="1" applyBorder="1" applyAlignment="1">
      <alignment horizontal="center"/>
    </xf>
    <xf numFmtId="0" fontId="22" fillId="0" borderId="3" xfId="2" applyFont="1" applyFill="1" applyBorder="1" applyAlignment="1">
      <alignment horizontal="centerContinuous"/>
    </xf>
    <xf numFmtId="0" fontId="22" fillId="0" borderId="5" xfId="2" applyFont="1" applyFill="1" applyBorder="1" applyAlignment="1">
      <alignment horizontal="centerContinuous"/>
    </xf>
    <xf numFmtId="43" fontId="22" fillId="0" borderId="23" xfId="2" applyNumberFormat="1" applyFont="1" applyFill="1" applyBorder="1" applyAlignment="1">
      <alignment horizontal="centerContinuous"/>
    </xf>
    <xf numFmtId="43" fontId="22" fillId="0" borderId="11" xfId="2" applyNumberFormat="1" applyFont="1" applyFill="1" applyBorder="1" applyAlignment="1">
      <alignment horizontal="centerContinuous"/>
    </xf>
    <xf numFmtId="43" fontId="22" fillId="0" borderId="17" xfId="2" applyNumberFormat="1" applyFont="1" applyFill="1" applyBorder="1" applyAlignment="1">
      <alignment horizontal="center"/>
    </xf>
    <xf numFmtId="43" fontId="22" fillId="0" borderId="0" xfId="2" applyNumberFormat="1" applyFont="1" applyFill="1"/>
    <xf numFmtId="0" fontId="22" fillId="0" borderId="0" xfId="2" applyFont="1" applyFill="1" applyAlignment="1">
      <alignment horizontal="center"/>
    </xf>
    <xf numFmtId="0" fontId="22" fillId="0" borderId="0" xfId="2" applyFont="1" applyFill="1"/>
    <xf numFmtId="1" fontId="22" fillId="0" borderId="12" xfId="2" applyNumberFormat="1" applyFont="1" applyFill="1" applyBorder="1" applyAlignment="1">
      <alignment horizontal="center" shrinkToFit="1"/>
    </xf>
    <xf numFmtId="188" fontId="22" fillId="0" borderId="12" xfId="2" applyNumberFormat="1" applyFont="1" applyFill="1" applyBorder="1" applyAlignment="1">
      <alignment horizontal="center" shrinkToFit="1"/>
    </xf>
    <xf numFmtId="188" fontId="22" fillId="0" borderId="8" xfId="2" applyNumberFormat="1" applyFont="1" applyFill="1" applyBorder="1" applyAlignment="1">
      <alignment horizontal="center" shrinkToFit="1"/>
    </xf>
    <xf numFmtId="0" fontId="22" fillId="0" borderId="1" xfId="2" applyFont="1" applyFill="1" applyBorder="1" applyAlignment="1">
      <alignment horizontal="center" shrinkToFit="1"/>
    </xf>
    <xf numFmtId="0" fontId="22" fillId="0" borderId="9" xfId="2" applyFont="1" applyFill="1" applyBorder="1" applyAlignment="1">
      <alignment horizontal="center" shrinkToFit="1"/>
    </xf>
    <xf numFmtId="43" fontId="22" fillId="0" borderId="23" xfId="2" applyNumberFormat="1" applyFont="1" applyFill="1" applyBorder="1" applyAlignment="1">
      <alignment horizontal="center" shrinkToFit="1"/>
    </xf>
    <xf numFmtId="43" fontId="22" fillId="0" borderId="11" xfId="2" applyNumberFormat="1" applyFont="1" applyFill="1" applyBorder="1" applyAlignment="1">
      <alignment horizontal="center" shrinkToFit="1"/>
    </xf>
    <xf numFmtId="43" fontId="22" fillId="0" borderId="12" xfId="2" applyNumberFormat="1" applyFont="1" applyFill="1" applyBorder="1" applyAlignment="1">
      <alignment horizontal="center" shrinkToFit="1"/>
    </xf>
    <xf numFmtId="43" fontId="22" fillId="0" borderId="0" xfId="2" applyNumberFormat="1" applyFont="1" applyFill="1" applyAlignment="1">
      <alignment shrinkToFit="1"/>
    </xf>
    <xf numFmtId="0" fontId="22" fillId="0" borderId="0" xfId="2" applyFont="1" applyFill="1" applyAlignment="1">
      <alignment horizontal="center" shrinkToFit="1"/>
    </xf>
    <xf numFmtId="0" fontId="22" fillId="0" borderId="0" xfId="2" applyFont="1" applyFill="1" applyAlignment="1">
      <alignment shrinkToFit="1"/>
    </xf>
    <xf numFmtId="1" fontId="23" fillId="0" borderId="4" xfId="2" applyNumberFormat="1" applyFont="1" applyFill="1" applyBorder="1" applyAlignment="1">
      <alignment horizontal="center"/>
    </xf>
    <xf numFmtId="188" fontId="23" fillId="0" borderId="4" xfId="2" applyNumberFormat="1" applyFont="1" applyFill="1" applyBorder="1" applyAlignment="1">
      <alignment horizontal="center"/>
    </xf>
    <xf numFmtId="1" fontId="23" fillId="0" borderId="6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23" fillId="0" borderId="7" xfId="0" applyFont="1" applyFill="1" applyBorder="1" applyAlignment="1"/>
    <xf numFmtId="43" fontId="23" fillId="0" borderId="4" xfId="5" applyNumberFormat="1" applyFont="1" applyFill="1" applyBorder="1"/>
    <xf numFmtId="43" fontId="23" fillId="0" borderId="6" xfId="2" applyNumberFormat="1" applyFont="1" applyFill="1" applyBorder="1"/>
    <xf numFmtId="43" fontId="23" fillId="0" borderId="4" xfId="2" applyNumberFormat="1" applyFont="1" applyFill="1" applyBorder="1"/>
    <xf numFmtId="43" fontId="23" fillId="0" borderId="0" xfId="2" applyNumberFormat="1" applyFont="1" applyFill="1" applyBorder="1"/>
    <xf numFmtId="43" fontId="23" fillId="0" borderId="0" xfId="2" applyNumberFormat="1" applyFont="1" applyFill="1"/>
    <xf numFmtId="0" fontId="23" fillId="0" borderId="0" xfId="2" applyFont="1" applyFill="1"/>
    <xf numFmtId="1" fontId="23" fillId="0" borderId="10" xfId="2" applyNumberFormat="1" applyFont="1" applyFill="1" applyBorder="1" applyAlignment="1">
      <alignment horizontal="center"/>
    </xf>
    <xf numFmtId="188" fontId="23" fillId="0" borderId="29" xfId="2" applyNumberFormat="1" applyFont="1" applyFill="1" applyBorder="1" applyAlignment="1">
      <alignment horizontal="center"/>
    </xf>
    <xf numFmtId="0" fontId="23" fillId="0" borderId="29" xfId="2" applyFont="1" applyFill="1" applyBorder="1" applyAlignment="1"/>
    <xf numFmtId="0" fontId="23" fillId="0" borderId="23" xfId="2" applyFont="1" applyFill="1" applyBorder="1" applyAlignment="1"/>
    <xf numFmtId="43" fontId="23" fillId="0" borderId="10" xfId="2" applyNumberFormat="1" applyFont="1" applyFill="1" applyBorder="1"/>
    <xf numFmtId="43" fontId="23" fillId="0" borderId="11" xfId="2" applyNumberFormat="1" applyFont="1" applyFill="1" applyBorder="1"/>
    <xf numFmtId="1" fontId="23" fillId="0" borderId="59" xfId="2" applyNumberFormat="1" applyFont="1" applyFill="1" applyBorder="1" applyAlignment="1">
      <alignment horizontal="center"/>
    </xf>
    <xf numFmtId="188" fontId="23" fillId="0" borderId="60" xfId="2" applyNumberFormat="1" applyFont="1" applyFill="1" applyBorder="1" applyAlignment="1">
      <alignment horizontal="center"/>
    </xf>
    <xf numFmtId="0" fontId="23" fillId="0" borderId="60" xfId="2" applyFont="1" applyFill="1" applyBorder="1" applyAlignment="1"/>
    <xf numFmtId="0" fontId="23" fillId="0" borderId="61" xfId="2" applyFont="1" applyFill="1" applyBorder="1" applyAlignment="1"/>
    <xf numFmtId="43" fontId="23" fillId="0" borderId="59" xfId="2" applyNumberFormat="1" applyFont="1" applyFill="1" applyBorder="1"/>
    <xf numFmtId="43" fontId="23" fillId="0" borderId="62" xfId="2" applyNumberFormat="1" applyFont="1" applyFill="1" applyBorder="1"/>
    <xf numFmtId="0" fontId="4" fillId="0" borderId="12" xfId="2" applyFont="1" applyFill="1" applyBorder="1" applyAlignment="1">
      <alignment horizontal="center" vertical="center" shrinkToFit="1"/>
    </xf>
    <xf numFmtId="0" fontId="0" fillId="0" borderId="0" xfId="0" applyFill="1"/>
    <xf numFmtId="0" fontId="63" fillId="0" borderId="6" xfId="3" applyFont="1" applyBorder="1"/>
    <xf numFmtId="0" fontId="63" fillId="0" borderId="8" xfId="3" applyFont="1" applyBorder="1"/>
    <xf numFmtId="0" fontId="55" fillId="0" borderId="0" xfId="0" applyNumberFormat="1" applyFont="1" applyAlignment="1">
      <alignment horizontal="left"/>
    </xf>
    <xf numFmtId="1" fontId="4" fillId="0" borderId="12" xfId="2" applyNumberFormat="1" applyFont="1" applyFill="1" applyBorder="1" applyAlignment="1">
      <alignment horizontal="center" shrinkToFit="1"/>
    </xf>
    <xf numFmtId="188" fontId="4" fillId="0" borderId="12" xfId="2" applyNumberFormat="1" applyFont="1" applyFill="1" applyBorder="1" applyAlignment="1">
      <alignment horizontal="center" shrinkToFit="1"/>
    </xf>
    <xf numFmtId="188" fontId="4" fillId="0" borderId="8" xfId="2" applyNumberFormat="1" applyFont="1" applyFill="1" applyBorder="1" applyAlignment="1">
      <alignment horizontal="center" shrinkToFit="1"/>
    </xf>
    <xf numFmtId="0" fontId="4" fillId="0" borderId="1" xfId="2" applyFont="1" applyFill="1" applyBorder="1" applyAlignment="1">
      <alignment horizontal="center" shrinkToFit="1"/>
    </xf>
    <xf numFmtId="0" fontId="4" fillId="0" borderId="9" xfId="2" applyFont="1" applyFill="1" applyBorder="1" applyAlignment="1">
      <alignment horizontal="center" shrinkToFit="1"/>
    </xf>
    <xf numFmtId="43" fontId="4" fillId="0" borderId="23" xfId="2" applyNumberFormat="1" applyFont="1" applyFill="1" applyBorder="1" applyAlignment="1">
      <alignment horizontal="center" shrinkToFit="1"/>
    </xf>
    <xf numFmtId="43" fontId="4" fillId="0" borderId="11" xfId="2" applyNumberFormat="1" applyFont="1" applyFill="1" applyBorder="1" applyAlignment="1">
      <alignment horizontal="center" shrinkToFit="1"/>
    </xf>
    <xf numFmtId="43" fontId="4" fillId="0" borderId="12" xfId="2" applyNumberFormat="1" applyFont="1" applyFill="1" applyBorder="1" applyAlignment="1">
      <alignment horizontal="center" shrinkToFit="1"/>
    </xf>
    <xf numFmtId="43" fontId="4" fillId="0" borderId="0" xfId="2" applyNumberFormat="1" applyFont="1" applyFill="1" applyAlignment="1">
      <alignment horizontal="center" vertical="center" shrinkToFit="1"/>
    </xf>
    <xf numFmtId="0" fontId="4" fillId="0" borderId="0" xfId="2" applyFont="1" applyFill="1" applyAlignment="1">
      <alignment horizontal="center" vertical="center" shrinkToFit="1"/>
    </xf>
    <xf numFmtId="187" fontId="41" fillId="10" borderId="64" xfId="0" applyNumberFormat="1" applyFont="1" applyFill="1" applyBorder="1"/>
    <xf numFmtId="0" fontId="54" fillId="0" borderId="0" xfId="0" applyFont="1" applyBorder="1" applyAlignment="1">
      <alignment horizontal="center"/>
    </xf>
    <xf numFmtId="0" fontId="45" fillId="0" borderId="0" xfId="0" applyFont="1" applyBorder="1" applyAlignment="1">
      <alignment horizontal="center"/>
    </xf>
    <xf numFmtId="43" fontId="45" fillId="0" borderId="0" xfId="1" applyFont="1" applyBorder="1"/>
    <xf numFmtId="0" fontId="0" fillId="0" borderId="0" xfId="0" applyBorder="1"/>
    <xf numFmtId="196" fontId="23" fillId="0" borderId="0" xfId="0" applyNumberFormat="1" applyFont="1" applyBorder="1" applyAlignment="1">
      <alignment horizontal="center"/>
    </xf>
    <xf numFmtId="188" fontId="5" fillId="9" borderId="24" xfId="2" applyNumberFormat="1" applyFont="1" applyFill="1" applyBorder="1" applyAlignment="1">
      <alignment horizontal="centerContinuous"/>
    </xf>
    <xf numFmtId="0" fontId="5" fillId="9" borderId="24" xfId="2" applyFont="1" applyFill="1" applyBorder="1" applyAlignment="1">
      <alignment horizontal="centerContinuous"/>
    </xf>
    <xf numFmtId="0" fontId="44" fillId="9" borderId="25" xfId="2" applyFont="1" applyFill="1" applyBorder="1" applyAlignment="1">
      <alignment horizontal="centerContinuous"/>
    </xf>
    <xf numFmtId="0" fontId="75" fillId="2" borderId="0" xfId="0" applyFont="1" applyFill="1"/>
    <xf numFmtId="0" fontId="76" fillId="2" borderId="0" xfId="0" applyFont="1" applyFill="1"/>
    <xf numFmtId="0" fontId="55" fillId="0" borderId="56" xfId="0" applyFont="1" applyBorder="1" applyAlignment="1">
      <alignment horizontal="center"/>
    </xf>
    <xf numFmtId="0" fontId="55" fillId="0" borderId="32" xfId="0" applyFont="1" applyBorder="1" applyAlignment="1">
      <alignment horizontal="center"/>
    </xf>
    <xf numFmtId="0" fontId="52" fillId="0" borderId="0" xfId="4" applyFont="1"/>
    <xf numFmtId="0" fontId="55" fillId="0" borderId="0" xfId="4" applyFont="1" applyAlignment="1">
      <alignment horizontal="center" vertical="top" wrapText="1"/>
    </xf>
    <xf numFmtId="0" fontId="55" fillId="0" borderId="0" xfId="4" applyFont="1" applyAlignment="1">
      <alignment vertical="top" wrapText="1"/>
    </xf>
    <xf numFmtId="0" fontId="55" fillId="0" borderId="0" xfId="4" applyFont="1"/>
    <xf numFmtId="0" fontId="79" fillId="0" borderId="0" xfId="4" applyFont="1" applyAlignment="1">
      <alignment wrapText="1"/>
    </xf>
    <xf numFmtId="194" fontId="55" fillId="0" borderId="0" xfId="7" applyNumberFormat="1" applyFont="1" applyAlignment="1">
      <alignment horizontal="center"/>
    </xf>
    <xf numFmtId="0" fontId="80" fillId="0" borderId="0" xfId="4" applyFont="1" applyAlignment="1">
      <alignment wrapText="1"/>
    </xf>
    <xf numFmtId="0" fontId="1" fillId="0" borderId="0" xfId="4"/>
    <xf numFmtId="49" fontId="73" fillId="5" borderId="11" xfId="7" applyNumberFormat="1" applyFont="1" applyFill="1" applyBorder="1" applyAlignment="1">
      <alignment horizontal="left"/>
    </xf>
    <xf numFmtId="1" fontId="10" fillId="0" borderId="3" xfId="3" applyNumberFormat="1" applyFont="1" applyBorder="1" applyAlignment="1">
      <alignment horizontal="center"/>
    </xf>
    <xf numFmtId="1" fontId="10" fillId="0" borderId="5" xfId="3" applyNumberFormat="1" applyFont="1" applyBorder="1" applyAlignment="1">
      <alignment horizontal="center"/>
    </xf>
    <xf numFmtId="43" fontId="4" fillId="9" borderId="11" xfId="2" applyNumberFormat="1" applyFont="1" applyFill="1" applyBorder="1" applyAlignment="1">
      <alignment horizontal="center" shrinkToFit="1"/>
    </xf>
    <xf numFmtId="40" fontId="82" fillId="0" borderId="0" xfId="1" applyNumberFormat="1" applyFont="1" applyAlignment="1"/>
    <xf numFmtId="2" fontId="55" fillId="0" borderId="0" xfId="7" applyNumberFormat="1" applyFont="1" applyAlignment="1">
      <alignment horizontal="center" vertical="top" wrapText="1"/>
    </xf>
    <xf numFmtId="188" fontId="4" fillId="0" borderId="8" xfId="2" applyNumberFormat="1" applyFont="1" applyFill="1" applyBorder="1" applyAlignment="1"/>
    <xf numFmtId="43" fontId="45" fillId="0" borderId="24" xfId="1" applyFont="1" applyBorder="1"/>
    <xf numFmtId="205" fontId="74" fillId="14" borderId="5" xfId="6" applyNumberFormat="1" applyFont="1" applyFill="1" applyBorder="1" applyAlignment="1">
      <alignment horizontal="center" vertical="center" wrapText="1"/>
    </xf>
    <xf numFmtId="0" fontId="92" fillId="0" borderId="0" xfId="0" applyFont="1"/>
    <xf numFmtId="0" fontId="72" fillId="0" borderId="8" xfId="0" applyFont="1" applyBorder="1" applyAlignment="1">
      <alignment horizontal="center"/>
    </xf>
    <xf numFmtId="0" fontId="72" fillId="0" borderId="9" xfId="0" applyFont="1" applyBorder="1" applyAlignment="1">
      <alignment horizontal="center"/>
    </xf>
    <xf numFmtId="0" fontId="72" fillId="0" borderId="6" xfId="0" applyFont="1" applyBorder="1" applyAlignment="1">
      <alignment horizontal="center"/>
    </xf>
    <xf numFmtId="0" fontId="72" fillId="0" borderId="7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192" fontId="72" fillId="0" borderId="2" xfId="1" applyNumberFormat="1" applyFont="1" applyBorder="1" applyAlignment="1">
      <alignment horizontal="center" vertical="center"/>
    </xf>
    <xf numFmtId="192" fontId="72" fillId="0" borderId="3" xfId="1" applyNumberFormat="1" applyFont="1" applyBorder="1" applyAlignment="1">
      <alignment horizontal="center" vertical="center"/>
    </xf>
    <xf numFmtId="192" fontId="72" fillId="0" borderId="5" xfId="1" applyNumberFormat="1" applyFont="1" applyBorder="1" applyAlignment="1">
      <alignment horizontal="center" vertical="center"/>
    </xf>
    <xf numFmtId="0" fontId="72" fillId="0" borderId="10" xfId="0" applyFont="1" applyBorder="1" applyAlignment="1">
      <alignment horizontal="center"/>
    </xf>
    <xf numFmtId="0" fontId="72" fillId="0" borderId="29" xfId="0" applyFont="1" applyBorder="1" applyAlignment="1">
      <alignment horizontal="center"/>
    </xf>
    <xf numFmtId="0" fontId="72" fillId="0" borderId="23" xfId="0" applyFont="1" applyBorder="1" applyAlignment="1">
      <alignment horizontal="center"/>
    </xf>
    <xf numFmtId="192" fontId="72" fillId="0" borderId="10" xfId="1" applyNumberFormat="1" applyFont="1" applyBorder="1" applyAlignment="1">
      <alignment horizontal="center"/>
    </xf>
    <xf numFmtId="192" fontId="72" fillId="0" borderId="29" xfId="1" applyNumberFormat="1" applyFont="1" applyBorder="1" applyAlignment="1">
      <alignment horizontal="center"/>
    </xf>
    <xf numFmtId="192" fontId="72" fillId="0" borderId="23" xfId="1" applyNumberFormat="1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0" fontId="72" fillId="0" borderId="5" xfId="0" applyFont="1" applyBorder="1" applyAlignment="1">
      <alignment horizontal="center"/>
    </xf>
    <xf numFmtId="0" fontId="72" fillId="0" borderId="6" xfId="0" applyFont="1" applyBorder="1" applyAlignment="1">
      <alignment horizontal="center"/>
    </xf>
    <xf numFmtId="0" fontId="72" fillId="0" borderId="7" xfId="0" applyFont="1" applyBorder="1" applyAlignment="1">
      <alignment horizontal="center"/>
    </xf>
    <xf numFmtId="192" fontId="72" fillId="0" borderId="2" xfId="1" applyNumberFormat="1" applyFont="1" applyBorder="1" applyAlignment="1">
      <alignment horizontal="center"/>
    </xf>
    <xf numFmtId="192" fontId="72" fillId="0" borderId="5" xfId="1" applyNumberFormat="1" applyFont="1" applyBorder="1" applyAlignment="1">
      <alignment horizontal="center"/>
    </xf>
    <xf numFmtId="0" fontId="72" fillId="0" borderId="8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2" fillId="0" borderId="9" xfId="0" applyFont="1" applyBorder="1" applyAlignment="1">
      <alignment horizontal="center"/>
    </xf>
    <xf numFmtId="192" fontId="72" fillId="0" borderId="8" xfId="1" applyNumberFormat="1" applyFont="1" applyBorder="1" applyAlignment="1">
      <alignment horizontal="center"/>
    </xf>
    <xf numFmtId="192" fontId="72" fillId="0" borderId="9" xfId="1" applyNumberFormat="1" applyFont="1" applyBorder="1" applyAlignment="1">
      <alignment horizontal="center"/>
    </xf>
    <xf numFmtId="0" fontId="58" fillId="0" borderId="0" xfId="0" applyFont="1" applyAlignment="1">
      <alignment horizontal="left"/>
    </xf>
    <xf numFmtId="4" fontId="59" fillId="0" borderId="65" xfId="0" applyNumberFormat="1" applyFont="1" applyBorder="1" applyAlignment="1">
      <alignment horizontal="center"/>
    </xf>
    <xf numFmtId="0" fontId="62" fillId="0" borderId="17" xfId="9" applyFont="1" applyBorder="1" applyAlignment="1">
      <alignment horizontal="center" vertical="center"/>
    </xf>
    <xf numFmtId="0" fontId="60" fillId="0" borderId="12" xfId="9" applyBorder="1" applyAlignment="1">
      <alignment vertical="center"/>
    </xf>
    <xf numFmtId="0" fontId="62" fillId="0" borderId="11" xfId="9" applyFont="1" applyBorder="1" applyAlignment="1">
      <alignment horizontal="center"/>
    </xf>
    <xf numFmtId="0" fontId="64" fillId="0" borderId="0" xfId="9" applyFont="1" applyAlignment="1">
      <alignment horizontal="center"/>
    </xf>
    <xf numFmtId="0" fontId="62" fillId="0" borderId="4" xfId="9" applyFont="1" applyBorder="1" applyAlignment="1">
      <alignment horizontal="center" vertical="center"/>
    </xf>
    <xf numFmtId="0" fontId="62" fillId="0" borderId="2" xfId="9" applyFont="1" applyBorder="1" applyAlignment="1">
      <alignment horizontal="center" vertical="center"/>
    </xf>
    <xf numFmtId="0" fontId="62" fillId="0" borderId="6" xfId="9" applyFont="1" applyBorder="1" applyAlignment="1">
      <alignment horizontal="center" vertical="center"/>
    </xf>
    <xf numFmtId="0" fontId="60" fillId="0" borderId="8" xfId="9" applyBorder="1" applyAlignment="1">
      <alignment vertical="center"/>
    </xf>
    <xf numFmtId="0" fontId="58" fillId="0" borderId="3" xfId="0" applyFont="1" applyBorder="1" applyAlignment="1">
      <alignment horizontal="left"/>
    </xf>
    <xf numFmtId="0" fontId="58" fillId="0" borderId="5" xfId="0" applyFont="1" applyBorder="1" applyAlignment="1">
      <alignment horizontal="left"/>
    </xf>
    <xf numFmtId="0" fontId="25" fillId="0" borderId="66" xfId="0" applyFont="1" applyBorder="1" applyAlignment="1">
      <alignment horizontal="center"/>
    </xf>
    <xf numFmtId="0" fontId="25" fillId="0" borderId="0" xfId="0" applyFont="1" applyAlignment="1">
      <alignment horizontal="center"/>
    </xf>
    <xf numFmtId="43" fontId="8" fillId="0" borderId="10" xfId="3" applyNumberFormat="1" applyFont="1" applyFill="1" applyBorder="1" applyAlignment="1">
      <alignment horizontal="center"/>
    </xf>
    <xf numFmtId="43" fontId="8" fillId="0" borderId="29" xfId="3" applyNumberFormat="1" applyFont="1" applyFill="1" applyBorder="1" applyAlignment="1">
      <alignment horizontal="center"/>
    </xf>
    <xf numFmtId="43" fontId="8" fillId="0" borderId="23" xfId="3" applyNumberFormat="1" applyFont="1" applyFill="1" applyBorder="1" applyAlignment="1">
      <alignment horizontal="center"/>
    </xf>
    <xf numFmtId="0" fontId="8" fillId="0" borderId="3" xfId="3" applyFont="1" applyBorder="1" applyAlignment="1">
      <alignment horizontal="center"/>
    </xf>
    <xf numFmtId="0" fontId="10" fillId="0" borderId="10" xfId="3" applyFont="1" applyBorder="1" applyAlignment="1">
      <alignment horizontal="center" vertical="center"/>
    </xf>
    <xf numFmtId="0" fontId="10" fillId="0" borderId="29" xfId="3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8" fillId="0" borderId="0" xfId="3" applyFont="1" applyBorder="1" applyAlignment="1">
      <alignment horizontal="center"/>
    </xf>
    <xf numFmtId="189" fontId="7" fillId="0" borderId="4" xfId="0" applyNumberFormat="1" applyFont="1" applyBorder="1" applyAlignment="1">
      <alignment horizontal="center"/>
    </xf>
    <xf numFmtId="189" fontId="7" fillId="0" borderId="12" xfId="0" applyNumberFormat="1" applyFont="1" applyBorder="1" applyAlignment="1">
      <alignment horizontal="center"/>
    </xf>
    <xf numFmtId="189" fontId="7" fillId="0" borderId="17" xfId="0" applyNumberFormat="1" applyFont="1" applyBorder="1" applyAlignment="1">
      <alignment horizontal="center"/>
    </xf>
    <xf numFmtId="0" fontId="54" fillId="0" borderId="18" xfId="0" applyFont="1" applyBorder="1" applyAlignment="1">
      <alignment horizontal="left"/>
    </xf>
    <xf numFmtId="0" fontId="54" fillId="0" borderId="0" xfId="0" applyFont="1" applyBorder="1" applyAlignment="1">
      <alignment horizontal="left"/>
    </xf>
    <xf numFmtId="0" fontId="54" fillId="0" borderId="19" xfId="0" applyFont="1" applyBorder="1" applyAlignment="1">
      <alignment horizontal="left"/>
    </xf>
    <xf numFmtId="0" fontId="54" fillId="0" borderId="18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4" fillId="0" borderId="19" xfId="0" applyFont="1" applyBorder="1" applyAlignment="1">
      <alignment horizontal="center"/>
    </xf>
    <xf numFmtId="3" fontId="54" fillId="0" borderId="10" xfId="0" applyNumberFormat="1" applyFont="1" applyBorder="1" applyAlignment="1">
      <alignment horizontal="center"/>
    </xf>
    <xf numFmtId="3" fontId="54" fillId="0" borderId="29" xfId="0" applyNumberFormat="1" applyFont="1" applyBorder="1" applyAlignment="1">
      <alignment horizontal="center"/>
    </xf>
    <xf numFmtId="3" fontId="54" fillId="0" borderId="51" xfId="0" applyNumberFormat="1" applyFont="1" applyBorder="1" applyAlignment="1">
      <alignment horizontal="center"/>
    </xf>
    <xf numFmtId="0" fontId="54" fillId="0" borderId="67" xfId="0" applyFont="1" applyBorder="1" applyAlignment="1">
      <alignment horizontal="left"/>
    </xf>
    <xf numFmtId="0" fontId="54" fillId="0" borderId="1" xfId="0" applyFont="1" applyBorder="1" applyAlignment="1">
      <alignment horizontal="left"/>
    </xf>
    <xf numFmtId="0" fontId="54" fillId="0" borderId="68" xfId="0" applyFont="1" applyBorder="1" applyAlignment="1">
      <alignment horizontal="left"/>
    </xf>
    <xf numFmtId="0" fontId="53" fillId="0" borderId="69" xfId="0" applyFont="1" applyBorder="1" applyAlignment="1">
      <alignment horizontal="center"/>
    </xf>
    <xf numFmtId="0" fontId="53" fillId="0" borderId="3" xfId="0" applyFont="1" applyBorder="1" applyAlignment="1">
      <alignment horizontal="center"/>
    </xf>
    <xf numFmtId="0" fontId="53" fillId="0" borderId="70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right"/>
    </xf>
    <xf numFmtId="0" fontId="53" fillId="0" borderId="71" xfId="0" applyFont="1" applyBorder="1" applyAlignment="1">
      <alignment horizontal="center"/>
    </xf>
    <xf numFmtId="0" fontId="53" fillId="0" borderId="47" xfId="0" applyFont="1" applyBorder="1" applyAlignment="1">
      <alignment horizontal="center"/>
    </xf>
    <xf numFmtId="0" fontId="53" fillId="0" borderId="48" xfId="0" applyFont="1" applyBorder="1" applyAlignment="1">
      <alignment horizontal="center"/>
    </xf>
    <xf numFmtId="0" fontId="54" fillId="0" borderId="50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54" fillId="0" borderId="49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43" fontId="29" fillId="5" borderId="10" xfId="1" applyFont="1" applyFill="1" applyBorder="1" applyAlignment="1" applyProtection="1">
      <alignment horizontal="center"/>
      <protection locked="0"/>
    </xf>
    <xf numFmtId="43" fontId="29" fillId="5" borderId="23" xfId="1" applyFont="1" applyFill="1" applyBorder="1" applyAlignment="1" applyProtection="1">
      <alignment horizontal="center"/>
      <protection locked="0"/>
    </xf>
  </cellXfs>
  <cellStyles count="11">
    <cellStyle name="Comma" xfId="1" builtinId="3"/>
    <cellStyle name="Normal" xfId="0" builtinId="0"/>
    <cellStyle name="Normal_Book4" xfId="2" xr:uid="{00000000-0005-0000-0000-000002000000}"/>
    <cellStyle name="Normal_cit_pv4602" xfId="3" xr:uid="{00000000-0005-0000-0000-000003000000}"/>
    <cellStyle name="Normal_Help" xfId="4" xr:uid="{00000000-0005-0000-0000-000004000000}"/>
    <cellStyle name="Normal_NOV2004" xfId="5" xr:uid="{00000000-0005-0000-0000-000005000000}"/>
    <cellStyle name="Normal_Payroll detail_2003_01" xfId="6" xr:uid="{00000000-0005-0000-0000-000006000000}"/>
    <cellStyle name="Normal_PV2548" xfId="7" xr:uid="{00000000-0005-0000-0000-000007000000}"/>
    <cellStyle name="Normal_WTax2548" xfId="8" xr:uid="{00000000-0005-0000-0000-000008000000}"/>
    <cellStyle name="Normal_แบบฟอร์มประกันสังคม" xfId="9" xr:uid="{00000000-0005-0000-0000-000009000000}"/>
    <cellStyle name="Percent" xfId="10" builtinId="5"/>
  </cellStyles>
  <dxfs count="2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20" dropStyle="combo" dx="22" fmlaLink="$Z$3" fmlaRange="ListEmp1" noThreeD="1" sel="1" val="0"/>
</file>

<file path=xl/ctrlProps/ctrlProp7.xml><?xml version="1.0" encoding="utf-8"?>
<formControlPr xmlns="http://schemas.microsoft.com/office/spreadsheetml/2009/9/main" objectType="Drop" dropLines="20" dropStyle="combo" dx="22" fmlaLink="$Z$2" fmlaRange="ListEmp1" noThreeD="1" sel="1" val="0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Drop" dropLines="20" dropStyle="combo" dx="22" fmlaLink="$AA$2" fmlaRange="ListEmp2" noThreeD="1" sel="2" val="0"/>
</file>

<file path=xl/ctrlProps/ctrlProp16.xml><?xml version="1.0" encoding="utf-8"?>
<formControlPr xmlns="http://schemas.microsoft.com/office/spreadsheetml/2009/9/main" objectType="Drop" dropLines="20" dropStyle="combo" dx="22" fmlaLink="$AA$3" fmlaRange="ListEmp2" noThreeD="1" sel="2" val="0"/>
</file>

<file path=xl/ctrlProps/ctrlProp17.xml><?xml version="1.0" encoding="utf-8"?>
<formControlPr xmlns="http://schemas.microsoft.com/office/spreadsheetml/2009/9/main" objectType="Drop" dropStyle="combo" dx="22" fmlaLink="TaxCalculation!$C$109" fmlaRange="TaxCalculation!$B$109:$B$120" sel="3" val="2"/>
</file>

<file path=xl/ctrlProps/ctrlProp18.xml><?xml version="1.0" encoding="utf-8"?>
<formControlPr xmlns="http://schemas.microsoft.com/office/spreadsheetml/2009/9/main" objectType="Radio" firstButton="1" fmlaLink="$K$2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firstButton="1" fmlaLink="$K$29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Drop" dropStyle="combo" dx="22" fmlaLink="TaxCalculation!$C$109" fmlaRange="TaxCalculation!$B$109:$B$120" sel="3" val="4"/>
</file>

<file path=xl/ctrlProps/ctrlProp28.xml><?xml version="1.0" encoding="utf-8"?>
<formControlPr xmlns="http://schemas.microsoft.com/office/spreadsheetml/2009/9/main" objectType="Radio" firstButton="1" fmlaLink="$K$27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CheckBox" fmlaLink="$K$22" lockText="1" noThreeD="1"/>
</file>

<file path=xl/ctrlProps/ctrlProp35.xml><?xml version="1.0" encoding="utf-8"?>
<formControlPr xmlns="http://schemas.microsoft.com/office/spreadsheetml/2009/9/main" objectType="CheckBox" fmlaLink="$K$21" lockText="1" noThreeD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Control_Sheet!A1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Control_Sheet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609600</xdr:colOff>
          <xdr:row>7</xdr:row>
          <xdr:rowOff>247650</xdr:rowOff>
        </xdr:from>
        <xdr:to>
          <xdr:col>8</xdr:col>
          <xdr:colOff>361950</xdr:colOff>
          <xdr:row>9</xdr:row>
          <xdr:rowOff>161925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FF"/>
                  </a:solidFill>
                  <a:latin typeface="Cordia New"/>
                  <a:cs typeface="Cordia New"/>
                </a:rPr>
                <a:t>Preview W-Tax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600075</xdr:colOff>
          <xdr:row>10</xdr:row>
          <xdr:rowOff>238125</xdr:rowOff>
        </xdr:from>
        <xdr:to>
          <xdr:col>8</xdr:col>
          <xdr:colOff>352425</xdr:colOff>
          <xdr:row>12</xdr:row>
          <xdr:rowOff>142875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FF0000"/>
                  </a:solidFill>
                  <a:latin typeface="Cordia New"/>
                  <a:cs typeface="Cordia New"/>
                </a:rPr>
                <a:t>Print W-Tax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7</xdr:row>
          <xdr:rowOff>228600</xdr:rowOff>
        </xdr:from>
        <xdr:to>
          <xdr:col>4</xdr:col>
          <xdr:colOff>485775</xdr:colOff>
          <xdr:row>9</xdr:row>
          <xdr:rowOff>133350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FF"/>
                  </a:solidFill>
                  <a:latin typeface="Cordia New"/>
                  <a:cs typeface="Cordia New"/>
                </a:rPr>
                <a:t>Preview Pay Slip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</xdr:row>
          <xdr:rowOff>200025</xdr:rowOff>
        </xdr:from>
        <xdr:to>
          <xdr:col>4</xdr:col>
          <xdr:colOff>485775</xdr:colOff>
          <xdr:row>12</xdr:row>
          <xdr:rowOff>123825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FF0000"/>
                  </a:solidFill>
                  <a:latin typeface="Cordia New"/>
                  <a:cs typeface="Cordia New"/>
                </a:rPr>
                <a:t>Print Pay Slip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28575</xdr:colOff>
          <xdr:row>7</xdr:row>
          <xdr:rowOff>266700</xdr:rowOff>
        </xdr:from>
        <xdr:to>
          <xdr:col>11</xdr:col>
          <xdr:colOff>571500</xdr:colOff>
          <xdr:row>9</xdr:row>
          <xdr:rowOff>180975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0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Preview ภงด.1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</xdr:colOff>
          <xdr:row>3</xdr:row>
          <xdr:rowOff>114300</xdr:rowOff>
        </xdr:from>
        <xdr:to>
          <xdr:col>4</xdr:col>
          <xdr:colOff>361950</xdr:colOff>
          <xdr:row>3</xdr:row>
          <xdr:rowOff>314325</xdr:rowOff>
        </xdr:to>
        <xdr:sp macro="" textlink="">
          <xdr:nvSpPr>
            <xdr:cNvPr id="8206" name="Drop Down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0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</xdr:colOff>
          <xdr:row>1</xdr:row>
          <xdr:rowOff>57150</xdr:rowOff>
        </xdr:from>
        <xdr:to>
          <xdr:col>4</xdr:col>
          <xdr:colOff>361950</xdr:colOff>
          <xdr:row>1</xdr:row>
          <xdr:rowOff>257175</xdr:rowOff>
        </xdr:to>
        <xdr:sp macro="" textlink="">
          <xdr:nvSpPr>
            <xdr:cNvPr id="8207" name="Drop Down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0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5</xdr:row>
          <xdr:rowOff>219075</xdr:rowOff>
        </xdr:from>
        <xdr:to>
          <xdr:col>11</xdr:col>
          <xdr:colOff>561975</xdr:colOff>
          <xdr:row>7</xdr:row>
          <xdr:rowOff>28575</xdr:rowOff>
        </xdr:to>
        <xdr:sp macro="" textlink="">
          <xdr:nvSpPr>
            <xdr:cNvPr id="8209" name="Button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0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Preview SSF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12</xdr:row>
          <xdr:rowOff>38100</xdr:rowOff>
        </xdr:from>
        <xdr:to>
          <xdr:col>11</xdr:col>
          <xdr:colOff>561975</xdr:colOff>
          <xdr:row>13</xdr:row>
          <xdr:rowOff>228600</xdr:rowOff>
        </xdr:to>
        <xdr:sp macro="" textlink="">
          <xdr:nvSpPr>
            <xdr:cNvPr id="8210" name="Button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0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Preview ภงด.1ก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</xdr:row>
          <xdr:rowOff>104775</xdr:rowOff>
        </xdr:from>
        <xdr:to>
          <xdr:col>11</xdr:col>
          <xdr:colOff>561975</xdr:colOff>
          <xdr:row>4</xdr:row>
          <xdr:rowOff>190500</xdr:rowOff>
        </xdr:to>
        <xdr:sp macro="" textlink="">
          <xdr:nvSpPr>
            <xdr:cNvPr id="8211" name="Button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0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Preview Report</a:t>
              </a:r>
            </a:p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Tr to Bank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257175</xdr:colOff>
          <xdr:row>5</xdr:row>
          <xdr:rowOff>104775</xdr:rowOff>
        </xdr:from>
        <xdr:to>
          <xdr:col>1</xdr:col>
          <xdr:colOff>685800</xdr:colOff>
          <xdr:row>7</xdr:row>
          <xdr:rowOff>200025</xdr:rowOff>
        </xdr:to>
        <xdr:sp macro="" textlink="">
          <xdr:nvSpPr>
            <xdr:cNvPr id="8220" name="Button 28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00000000-0008-0000-00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2. COPY  </a:t>
              </a:r>
            </a:p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From SheetData </a:t>
              </a:r>
              <a:endParaRPr lang="th-TH" sz="1100" b="0" i="0" u="none" strike="noStrike" baseline="0">
                <a:solidFill>
                  <a:srgbClr val="800000"/>
                </a:solidFill>
                <a:latin typeface="Tahoma"/>
                <a:ea typeface="Tahoma"/>
                <a:cs typeface="Tahoma"/>
              </a:endParaRPr>
            </a:p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To   TempData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247650</xdr:colOff>
          <xdr:row>9</xdr:row>
          <xdr:rowOff>85725</xdr:rowOff>
        </xdr:from>
        <xdr:to>
          <xdr:col>1</xdr:col>
          <xdr:colOff>704850</xdr:colOff>
          <xdr:row>12</xdr:row>
          <xdr:rowOff>9525</xdr:rowOff>
        </xdr:to>
        <xdr:sp macro="" textlink="">
          <xdr:nvSpPr>
            <xdr:cNvPr id="8221" name="Button 29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00000000-0008-0000-00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3. Cumulative</a:t>
              </a:r>
            </a:p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Year to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0</xdr:row>
          <xdr:rowOff>323850</xdr:rowOff>
        </xdr:from>
        <xdr:to>
          <xdr:col>11</xdr:col>
          <xdr:colOff>542925</xdr:colOff>
          <xdr:row>2</xdr:row>
          <xdr:rowOff>114300</xdr:rowOff>
        </xdr:to>
        <xdr:sp macro="" textlink="">
          <xdr:nvSpPr>
            <xdr:cNvPr id="8222" name="Button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00000000-0008-0000-00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Preview Report</a:t>
              </a:r>
            </a:p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by Cost center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257175</xdr:colOff>
          <xdr:row>1</xdr:row>
          <xdr:rowOff>200025</xdr:rowOff>
        </xdr:from>
        <xdr:to>
          <xdr:col>1</xdr:col>
          <xdr:colOff>704850</xdr:colOff>
          <xdr:row>4</xdr:row>
          <xdr:rowOff>19050</xdr:rowOff>
        </xdr:to>
        <xdr:sp macro="" textlink="">
          <xdr:nvSpPr>
            <xdr:cNvPr id="8258" name="Button 66" hidden="1">
              <a:extLst>
                <a:ext uri="{63B3BB69-23CF-44E3-9099-C40C66FF867C}">
                  <a14:compatExt spid="_x0000_s8258"/>
                </a:ext>
                <a:ext uri="{FF2B5EF4-FFF2-40B4-BE49-F238E27FC236}">
                  <a16:creationId xmlns:a16="http://schemas.microsoft.com/office/drawing/2014/main" id="{00000000-0008-0000-0000-00004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993366"/>
                  </a:solidFill>
                  <a:latin typeface="Tahoma"/>
                  <a:ea typeface="Tahoma"/>
                  <a:cs typeface="Tahoma"/>
                </a:rPr>
                <a:t>1.W-Tax Calculation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590550</xdr:colOff>
          <xdr:row>1</xdr:row>
          <xdr:rowOff>85725</xdr:rowOff>
        </xdr:from>
        <xdr:to>
          <xdr:col>8</xdr:col>
          <xdr:colOff>142875</xdr:colOff>
          <xdr:row>2</xdr:row>
          <xdr:rowOff>9525</xdr:rowOff>
        </xdr:to>
        <xdr:sp macro="" textlink="">
          <xdr:nvSpPr>
            <xdr:cNvPr id="8259" name="Drop Down 67" hidden="1">
              <a:extLst>
                <a:ext uri="{63B3BB69-23CF-44E3-9099-C40C66FF867C}">
                  <a14:compatExt spid="_x0000_s8259"/>
                </a:ext>
                <a:ext uri="{FF2B5EF4-FFF2-40B4-BE49-F238E27FC236}">
                  <a16:creationId xmlns:a16="http://schemas.microsoft.com/office/drawing/2014/main" id="{00000000-0008-0000-0000-00004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590550</xdr:colOff>
          <xdr:row>3</xdr:row>
          <xdr:rowOff>142875</xdr:rowOff>
        </xdr:from>
        <xdr:to>
          <xdr:col>8</xdr:col>
          <xdr:colOff>142875</xdr:colOff>
          <xdr:row>3</xdr:row>
          <xdr:rowOff>342900</xdr:rowOff>
        </xdr:to>
        <xdr:sp macro="" textlink="">
          <xdr:nvSpPr>
            <xdr:cNvPr id="8260" name="Drop Down 68" hidden="1">
              <a:extLst>
                <a:ext uri="{63B3BB69-23CF-44E3-9099-C40C66FF867C}">
                  <a14:compatExt spid="_x0000_s8260"/>
                </a:ext>
                <a:ext uri="{FF2B5EF4-FFF2-40B4-BE49-F238E27FC236}">
                  <a16:creationId xmlns:a16="http://schemas.microsoft.com/office/drawing/2014/main" id="{00000000-0008-0000-0000-00004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171450</xdr:colOff>
      <xdr:row>0</xdr:row>
      <xdr:rowOff>285750</xdr:rowOff>
    </xdr:from>
    <xdr:to>
      <xdr:col>3</xdr:col>
      <xdr:colOff>485775</xdr:colOff>
      <xdr:row>2</xdr:row>
      <xdr:rowOff>9525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2857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0" name="Line 1">
          <a:extLst>
            <a:ext uri="{FF2B5EF4-FFF2-40B4-BE49-F238E27FC236}">
              <a16:creationId xmlns:a16="http://schemas.microsoft.com/office/drawing/2014/main" id="{00000000-0008-0000-0200-000044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1" name="Line 2">
          <a:extLst>
            <a:ext uri="{FF2B5EF4-FFF2-40B4-BE49-F238E27FC236}">
              <a16:creationId xmlns:a16="http://schemas.microsoft.com/office/drawing/2014/main" id="{00000000-0008-0000-0200-000045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2" name="Line 3">
          <a:extLst>
            <a:ext uri="{FF2B5EF4-FFF2-40B4-BE49-F238E27FC236}">
              <a16:creationId xmlns:a16="http://schemas.microsoft.com/office/drawing/2014/main" id="{00000000-0008-0000-0200-000046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3" name="Line 4">
          <a:extLst>
            <a:ext uri="{FF2B5EF4-FFF2-40B4-BE49-F238E27FC236}">
              <a16:creationId xmlns:a16="http://schemas.microsoft.com/office/drawing/2014/main" id="{00000000-0008-0000-0200-000047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4" name="Line 5">
          <a:extLst>
            <a:ext uri="{FF2B5EF4-FFF2-40B4-BE49-F238E27FC236}">
              <a16:creationId xmlns:a16="http://schemas.microsoft.com/office/drawing/2014/main" id="{00000000-0008-0000-0200-000048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5" name="Line 6">
          <a:extLst>
            <a:ext uri="{FF2B5EF4-FFF2-40B4-BE49-F238E27FC236}">
              <a16:creationId xmlns:a16="http://schemas.microsoft.com/office/drawing/2014/main" id="{00000000-0008-0000-0200-000049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6" name="Line 7">
          <a:extLst>
            <a:ext uri="{FF2B5EF4-FFF2-40B4-BE49-F238E27FC236}">
              <a16:creationId xmlns:a16="http://schemas.microsoft.com/office/drawing/2014/main" id="{00000000-0008-0000-0200-00004A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7" name="Line 8">
          <a:extLst>
            <a:ext uri="{FF2B5EF4-FFF2-40B4-BE49-F238E27FC236}">
              <a16:creationId xmlns:a16="http://schemas.microsoft.com/office/drawing/2014/main" id="{00000000-0008-0000-0200-00004B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8" name="Line 9">
          <a:extLst>
            <a:ext uri="{FF2B5EF4-FFF2-40B4-BE49-F238E27FC236}">
              <a16:creationId xmlns:a16="http://schemas.microsoft.com/office/drawing/2014/main" id="{00000000-0008-0000-0200-00004C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9" name="Line 10">
          <a:extLst>
            <a:ext uri="{FF2B5EF4-FFF2-40B4-BE49-F238E27FC236}">
              <a16:creationId xmlns:a16="http://schemas.microsoft.com/office/drawing/2014/main" id="{00000000-0008-0000-0200-00004D980000}"/>
            </a:ext>
          </a:extLst>
        </xdr:cNvPr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2</xdr:col>
          <xdr:colOff>1476375</xdr:colOff>
          <xdr:row>10</xdr:row>
          <xdr:rowOff>228600</xdr:rowOff>
        </xdr:to>
        <xdr:sp macro="" textlink="">
          <xdr:nvSpPr>
            <xdr:cNvPr id="38975" name="Drop Down 63" hidden="1">
              <a:extLst>
                <a:ext uri="{63B3BB69-23CF-44E3-9099-C40C66FF867C}">
                  <a14:compatExt spid="_x0000_s38975"/>
                </a:ext>
                <a:ext uri="{FF2B5EF4-FFF2-40B4-BE49-F238E27FC236}">
                  <a16:creationId xmlns:a16="http://schemas.microsoft.com/office/drawing/2014/main" id="{00000000-0008-0000-0200-00003F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0</xdr:colOff>
      <xdr:row>1</xdr:row>
      <xdr:rowOff>0</xdr:rowOff>
    </xdr:from>
    <xdr:to>
      <xdr:col>5</xdr:col>
      <xdr:colOff>314325</xdr:colOff>
      <xdr:row>2</xdr:row>
      <xdr:rowOff>123825</xdr:rowOff>
    </xdr:to>
    <xdr:pic>
      <xdr:nvPicPr>
        <xdr:cNvPr id="13" name="Picture 12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6175" y="19050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23</xdr:col>
      <xdr:colOff>0</xdr:colOff>
      <xdr:row>0</xdr:row>
      <xdr:rowOff>57150</xdr:rowOff>
    </xdr:from>
    <xdr:to>
      <xdr:col>23</xdr:col>
      <xdr:colOff>314325</xdr:colOff>
      <xdr:row>0</xdr:row>
      <xdr:rowOff>371475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73475" y="571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23</xdr:col>
      <xdr:colOff>152400</xdr:colOff>
      <xdr:row>0</xdr:row>
      <xdr:rowOff>304800</xdr:rowOff>
    </xdr:from>
    <xdr:to>
      <xdr:col>23</xdr:col>
      <xdr:colOff>466725</xdr:colOff>
      <xdr:row>0</xdr:row>
      <xdr:rowOff>619125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44900" y="30480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114300</xdr:colOff>
      <xdr:row>2</xdr:row>
      <xdr:rowOff>47625</xdr:rowOff>
    </xdr:from>
    <xdr:to>
      <xdr:col>35</xdr:col>
      <xdr:colOff>428625</xdr:colOff>
      <xdr:row>4</xdr:row>
      <xdr:rowOff>28575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59850" y="40957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152400</xdr:colOff>
      <xdr:row>2</xdr:row>
      <xdr:rowOff>47625</xdr:rowOff>
    </xdr:from>
    <xdr:to>
      <xdr:col>35</xdr:col>
      <xdr:colOff>466725</xdr:colOff>
      <xdr:row>4</xdr:row>
      <xdr:rowOff>28575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97950" y="40957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247650</xdr:colOff>
      <xdr:row>4</xdr:row>
      <xdr:rowOff>38100</xdr:rowOff>
    </xdr:from>
    <xdr:to>
      <xdr:col>13</xdr:col>
      <xdr:colOff>561975</xdr:colOff>
      <xdr:row>4</xdr:row>
      <xdr:rowOff>352425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1325" y="21526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0</xdr:colOff>
      <xdr:row>3</xdr:row>
      <xdr:rowOff>0</xdr:rowOff>
    </xdr:from>
    <xdr:to>
      <xdr:col>21</xdr:col>
      <xdr:colOff>314325</xdr:colOff>
      <xdr:row>4</xdr:row>
      <xdr:rowOff>85725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63700" y="54292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0</xdr:colOff>
      <xdr:row>4</xdr:row>
      <xdr:rowOff>0</xdr:rowOff>
    </xdr:from>
    <xdr:to>
      <xdr:col>29</xdr:col>
      <xdr:colOff>314325</xdr:colOff>
      <xdr:row>6</xdr:row>
      <xdr:rowOff>85725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77425" y="68580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3</xdr:row>
      <xdr:rowOff>0</xdr:rowOff>
    </xdr:from>
    <xdr:to>
      <xdr:col>11</xdr:col>
      <xdr:colOff>314325</xdr:colOff>
      <xdr:row>4</xdr:row>
      <xdr:rowOff>123825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0" y="57150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34</xdr:row>
      <xdr:rowOff>209550</xdr:rowOff>
    </xdr:from>
    <xdr:to>
      <xdr:col>6</xdr:col>
      <xdr:colOff>0</xdr:colOff>
      <xdr:row>34</xdr:row>
      <xdr:rowOff>219075</xdr:rowOff>
    </xdr:to>
    <xdr:sp macro="" textlink="">
      <xdr:nvSpPr>
        <xdr:cNvPr id="39937" name="Line 7">
          <a:extLst>
            <a:ext uri="{FF2B5EF4-FFF2-40B4-BE49-F238E27FC236}">
              <a16:creationId xmlns:a16="http://schemas.microsoft.com/office/drawing/2014/main" id="{00000000-0008-0000-0B00-0000019C0000}"/>
            </a:ext>
          </a:extLst>
        </xdr:cNvPr>
        <xdr:cNvSpPr>
          <a:spLocks noChangeShapeType="1"/>
        </xdr:cNvSpPr>
      </xdr:nvSpPr>
      <xdr:spPr bwMode="auto">
        <a:xfrm>
          <a:off x="2686050" y="9048750"/>
          <a:ext cx="2886075" cy="95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1933575</xdr:colOff>
      <xdr:row>35</xdr:row>
      <xdr:rowOff>209550</xdr:rowOff>
    </xdr:from>
    <xdr:to>
      <xdr:col>5</xdr:col>
      <xdr:colOff>47625</xdr:colOff>
      <xdr:row>35</xdr:row>
      <xdr:rowOff>209550</xdr:rowOff>
    </xdr:to>
    <xdr:sp macro="" textlink="">
      <xdr:nvSpPr>
        <xdr:cNvPr id="39938" name="Line 8">
          <a:extLst>
            <a:ext uri="{FF2B5EF4-FFF2-40B4-BE49-F238E27FC236}">
              <a16:creationId xmlns:a16="http://schemas.microsoft.com/office/drawing/2014/main" id="{00000000-0008-0000-0B00-0000029C0000}"/>
            </a:ext>
          </a:extLst>
        </xdr:cNvPr>
        <xdr:cNvSpPr>
          <a:spLocks noChangeShapeType="1"/>
        </xdr:cNvSpPr>
      </xdr:nvSpPr>
      <xdr:spPr bwMode="auto">
        <a:xfrm>
          <a:off x="3457575" y="93249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666750</xdr:colOff>
      <xdr:row>28</xdr:row>
      <xdr:rowOff>228600</xdr:rowOff>
    </xdr:from>
    <xdr:to>
      <xdr:col>3</xdr:col>
      <xdr:colOff>1866900</xdr:colOff>
      <xdr:row>28</xdr:row>
      <xdr:rowOff>228600</xdr:rowOff>
    </xdr:to>
    <xdr:sp macro="" textlink="">
      <xdr:nvSpPr>
        <xdr:cNvPr id="39939" name="Line 9">
          <a:extLst>
            <a:ext uri="{FF2B5EF4-FFF2-40B4-BE49-F238E27FC236}">
              <a16:creationId xmlns:a16="http://schemas.microsoft.com/office/drawing/2014/main" id="{00000000-0008-0000-0B00-0000039C0000}"/>
            </a:ext>
          </a:extLst>
        </xdr:cNvPr>
        <xdr:cNvSpPr>
          <a:spLocks noChangeShapeType="1"/>
        </xdr:cNvSpPr>
      </xdr:nvSpPr>
      <xdr:spPr bwMode="auto">
        <a:xfrm>
          <a:off x="2190750" y="756285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933450</xdr:colOff>
      <xdr:row>29</xdr:row>
      <xdr:rowOff>228600</xdr:rowOff>
    </xdr:from>
    <xdr:to>
      <xdr:col>4</xdr:col>
      <xdr:colOff>19050</xdr:colOff>
      <xdr:row>29</xdr:row>
      <xdr:rowOff>228600</xdr:rowOff>
    </xdr:to>
    <xdr:sp macro="" textlink="">
      <xdr:nvSpPr>
        <xdr:cNvPr id="39940" name="Line 10">
          <a:extLst>
            <a:ext uri="{FF2B5EF4-FFF2-40B4-BE49-F238E27FC236}">
              <a16:creationId xmlns:a16="http://schemas.microsoft.com/office/drawing/2014/main" id="{00000000-0008-0000-0B00-0000049C0000}"/>
            </a:ext>
          </a:extLst>
        </xdr:cNvPr>
        <xdr:cNvSpPr>
          <a:spLocks noChangeShapeType="1"/>
        </xdr:cNvSpPr>
      </xdr:nvSpPr>
      <xdr:spPr bwMode="auto">
        <a:xfrm>
          <a:off x="2457450" y="783907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29</xdr:row>
      <xdr:rowOff>228600</xdr:rowOff>
    </xdr:from>
    <xdr:to>
      <xdr:col>5</xdr:col>
      <xdr:colOff>495300</xdr:colOff>
      <xdr:row>29</xdr:row>
      <xdr:rowOff>228600</xdr:rowOff>
    </xdr:to>
    <xdr:sp macro="" textlink="">
      <xdr:nvSpPr>
        <xdr:cNvPr id="39941" name="Line 11">
          <a:extLst>
            <a:ext uri="{FF2B5EF4-FFF2-40B4-BE49-F238E27FC236}">
              <a16:creationId xmlns:a16="http://schemas.microsoft.com/office/drawing/2014/main" id="{00000000-0008-0000-0B00-0000059C0000}"/>
            </a:ext>
          </a:extLst>
        </xdr:cNvPr>
        <xdr:cNvSpPr>
          <a:spLocks noChangeShapeType="1"/>
        </xdr:cNvSpPr>
      </xdr:nvSpPr>
      <xdr:spPr bwMode="auto">
        <a:xfrm>
          <a:off x="4000500" y="78390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1495425</xdr:colOff>
      <xdr:row>34</xdr:row>
      <xdr:rowOff>209550</xdr:rowOff>
    </xdr:from>
    <xdr:to>
      <xdr:col>14</xdr:col>
      <xdr:colOff>333375</xdr:colOff>
      <xdr:row>34</xdr:row>
      <xdr:rowOff>219075</xdr:rowOff>
    </xdr:to>
    <xdr:sp macro="" textlink="">
      <xdr:nvSpPr>
        <xdr:cNvPr id="39942" name="Line 19">
          <a:extLst>
            <a:ext uri="{FF2B5EF4-FFF2-40B4-BE49-F238E27FC236}">
              <a16:creationId xmlns:a16="http://schemas.microsoft.com/office/drawing/2014/main" id="{00000000-0008-0000-0B00-0000069C0000}"/>
            </a:ext>
          </a:extLst>
        </xdr:cNvPr>
        <xdr:cNvSpPr>
          <a:spLocks noChangeShapeType="1"/>
        </xdr:cNvSpPr>
      </xdr:nvSpPr>
      <xdr:spPr bwMode="auto">
        <a:xfrm>
          <a:off x="10477500" y="9048750"/>
          <a:ext cx="2886075" cy="95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1933575</xdr:colOff>
      <xdr:row>35</xdr:row>
      <xdr:rowOff>209550</xdr:rowOff>
    </xdr:from>
    <xdr:to>
      <xdr:col>13</xdr:col>
      <xdr:colOff>47625</xdr:colOff>
      <xdr:row>35</xdr:row>
      <xdr:rowOff>209550</xdr:rowOff>
    </xdr:to>
    <xdr:sp macro="" textlink="">
      <xdr:nvSpPr>
        <xdr:cNvPr id="39943" name="Line 20">
          <a:extLst>
            <a:ext uri="{FF2B5EF4-FFF2-40B4-BE49-F238E27FC236}">
              <a16:creationId xmlns:a16="http://schemas.microsoft.com/office/drawing/2014/main" id="{00000000-0008-0000-0B00-0000079C0000}"/>
            </a:ext>
          </a:extLst>
        </xdr:cNvPr>
        <xdr:cNvSpPr>
          <a:spLocks noChangeShapeType="1"/>
        </xdr:cNvSpPr>
      </xdr:nvSpPr>
      <xdr:spPr bwMode="auto">
        <a:xfrm>
          <a:off x="10915650" y="93249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638175</xdr:colOff>
      <xdr:row>28</xdr:row>
      <xdr:rowOff>219075</xdr:rowOff>
    </xdr:from>
    <xdr:to>
      <xdr:col>11</xdr:col>
      <xdr:colOff>1781175</xdr:colOff>
      <xdr:row>28</xdr:row>
      <xdr:rowOff>219075</xdr:rowOff>
    </xdr:to>
    <xdr:sp macro="" textlink="">
      <xdr:nvSpPr>
        <xdr:cNvPr id="39944" name="Line 21">
          <a:extLst>
            <a:ext uri="{FF2B5EF4-FFF2-40B4-BE49-F238E27FC236}">
              <a16:creationId xmlns:a16="http://schemas.microsoft.com/office/drawing/2014/main" id="{00000000-0008-0000-0B00-0000089C0000}"/>
            </a:ext>
          </a:extLst>
        </xdr:cNvPr>
        <xdr:cNvSpPr>
          <a:spLocks noChangeShapeType="1"/>
        </xdr:cNvSpPr>
      </xdr:nvSpPr>
      <xdr:spPr bwMode="auto">
        <a:xfrm>
          <a:off x="9620250" y="7553325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962025</xdr:colOff>
      <xdr:row>29</xdr:row>
      <xdr:rowOff>219075</xdr:rowOff>
    </xdr:from>
    <xdr:to>
      <xdr:col>12</xdr:col>
      <xdr:colOff>19050</xdr:colOff>
      <xdr:row>29</xdr:row>
      <xdr:rowOff>219075</xdr:rowOff>
    </xdr:to>
    <xdr:sp macro="" textlink="">
      <xdr:nvSpPr>
        <xdr:cNvPr id="39945" name="Line 22">
          <a:extLst>
            <a:ext uri="{FF2B5EF4-FFF2-40B4-BE49-F238E27FC236}">
              <a16:creationId xmlns:a16="http://schemas.microsoft.com/office/drawing/2014/main" id="{00000000-0008-0000-0B00-0000099C0000}"/>
            </a:ext>
          </a:extLst>
        </xdr:cNvPr>
        <xdr:cNvSpPr>
          <a:spLocks noChangeShapeType="1"/>
        </xdr:cNvSpPr>
      </xdr:nvSpPr>
      <xdr:spPr bwMode="auto">
        <a:xfrm>
          <a:off x="9944100" y="782955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542925</xdr:colOff>
      <xdr:row>29</xdr:row>
      <xdr:rowOff>219075</xdr:rowOff>
    </xdr:from>
    <xdr:to>
      <xdr:col>13</xdr:col>
      <xdr:colOff>533400</xdr:colOff>
      <xdr:row>29</xdr:row>
      <xdr:rowOff>219075</xdr:rowOff>
    </xdr:to>
    <xdr:sp macro="" textlink="">
      <xdr:nvSpPr>
        <xdr:cNvPr id="39946" name="Line 23">
          <a:extLst>
            <a:ext uri="{FF2B5EF4-FFF2-40B4-BE49-F238E27FC236}">
              <a16:creationId xmlns:a16="http://schemas.microsoft.com/office/drawing/2014/main" id="{00000000-0008-0000-0B00-00000A9C0000}"/>
            </a:ext>
          </a:extLst>
        </xdr:cNvPr>
        <xdr:cNvSpPr>
          <a:spLocks noChangeShapeType="1"/>
        </xdr:cNvSpPr>
      </xdr:nvSpPr>
      <xdr:spPr bwMode="auto">
        <a:xfrm>
          <a:off x="11496675" y="78295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32</xdr:row>
      <xdr:rowOff>47625</xdr:rowOff>
    </xdr:from>
    <xdr:to>
      <xdr:col>15</xdr:col>
      <xdr:colOff>0</xdr:colOff>
      <xdr:row>32</xdr:row>
      <xdr:rowOff>228600</xdr:rowOff>
    </xdr:to>
    <xdr:sp macro="" textlink="">
      <xdr:nvSpPr>
        <xdr:cNvPr id="39947" name="Rectangle 25">
          <a:extLst>
            <a:ext uri="{FF2B5EF4-FFF2-40B4-BE49-F238E27FC236}">
              <a16:creationId xmlns:a16="http://schemas.microsoft.com/office/drawing/2014/main" id="{00000000-0008-0000-0B00-00000B9C0000}"/>
            </a:ext>
          </a:extLst>
        </xdr:cNvPr>
        <xdr:cNvSpPr>
          <a:spLocks noChangeArrowheads="1"/>
        </xdr:cNvSpPr>
      </xdr:nvSpPr>
      <xdr:spPr bwMode="auto">
        <a:xfrm>
          <a:off x="14163675" y="8334375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8</xdr:row>
      <xdr:rowOff>38100</xdr:rowOff>
    </xdr:from>
    <xdr:to>
      <xdr:col>15</xdr:col>
      <xdr:colOff>0</xdr:colOff>
      <xdr:row>8</xdr:row>
      <xdr:rowOff>238125</xdr:rowOff>
    </xdr:to>
    <xdr:sp macro="" textlink="">
      <xdr:nvSpPr>
        <xdr:cNvPr id="39948" name="Rectangle 26">
          <a:extLst>
            <a:ext uri="{FF2B5EF4-FFF2-40B4-BE49-F238E27FC236}">
              <a16:creationId xmlns:a16="http://schemas.microsoft.com/office/drawing/2014/main" id="{00000000-0008-0000-0B00-00000C9C0000}"/>
            </a:ext>
          </a:extLst>
        </xdr:cNvPr>
        <xdr:cNvSpPr>
          <a:spLocks noChangeArrowheads="1"/>
        </xdr:cNvSpPr>
      </xdr:nvSpPr>
      <xdr:spPr bwMode="auto">
        <a:xfrm>
          <a:off x="14163675" y="2247900"/>
          <a:ext cx="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32</xdr:row>
      <xdr:rowOff>85725</xdr:rowOff>
    </xdr:from>
    <xdr:to>
      <xdr:col>15</xdr:col>
      <xdr:colOff>0</xdr:colOff>
      <xdr:row>32</xdr:row>
      <xdr:rowOff>200025</xdr:rowOff>
    </xdr:to>
    <xdr:sp macro="" textlink="">
      <xdr:nvSpPr>
        <xdr:cNvPr id="39949" name="Line 27">
          <a:extLst>
            <a:ext uri="{FF2B5EF4-FFF2-40B4-BE49-F238E27FC236}">
              <a16:creationId xmlns:a16="http://schemas.microsoft.com/office/drawing/2014/main" id="{00000000-0008-0000-0B00-00000D9C0000}"/>
            </a:ext>
          </a:extLst>
        </xdr:cNvPr>
        <xdr:cNvSpPr>
          <a:spLocks noChangeShapeType="1"/>
        </xdr:cNvSpPr>
      </xdr:nvSpPr>
      <xdr:spPr bwMode="auto">
        <a:xfrm flipV="1">
          <a:off x="14163675" y="837247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33</xdr:row>
      <xdr:rowOff>66675</xdr:rowOff>
    </xdr:from>
    <xdr:to>
      <xdr:col>15</xdr:col>
      <xdr:colOff>0</xdr:colOff>
      <xdr:row>33</xdr:row>
      <xdr:rowOff>247650</xdr:rowOff>
    </xdr:to>
    <xdr:sp macro="" textlink="">
      <xdr:nvSpPr>
        <xdr:cNvPr id="39950" name="Rectangle 28">
          <a:extLst>
            <a:ext uri="{FF2B5EF4-FFF2-40B4-BE49-F238E27FC236}">
              <a16:creationId xmlns:a16="http://schemas.microsoft.com/office/drawing/2014/main" id="{00000000-0008-0000-0B00-00000E9C0000}"/>
            </a:ext>
          </a:extLst>
        </xdr:cNvPr>
        <xdr:cNvSpPr>
          <a:spLocks noChangeArrowheads="1"/>
        </xdr:cNvSpPr>
      </xdr:nvSpPr>
      <xdr:spPr bwMode="auto">
        <a:xfrm>
          <a:off x="14163675" y="8629650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34</xdr:row>
      <xdr:rowOff>66675</xdr:rowOff>
    </xdr:from>
    <xdr:to>
      <xdr:col>15</xdr:col>
      <xdr:colOff>0</xdr:colOff>
      <xdr:row>34</xdr:row>
      <xdr:rowOff>247650</xdr:rowOff>
    </xdr:to>
    <xdr:sp macro="" textlink="">
      <xdr:nvSpPr>
        <xdr:cNvPr id="39951" name="Rectangle 29">
          <a:extLst>
            <a:ext uri="{FF2B5EF4-FFF2-40B4-BE49-F238E27FC236}">
              <a16:creationId xmlns:a16="http://schemas.microsoft.com/office/drawing/2014/main" id="{00000000-0008-0000-0B00-00000F9C0000}"/>
            </a:ext>
          </a:extLst>
        </xdr:cNvPr>
        <xdr:cNvSpPr>
          <a:spLocks noChangeArrowheads="1"/>
        </xdr:cNvSpPr>
      </xdr:nvSpPr>
      <xdr:spPr bwMode="auto">
        <a:xfrm>
          <a:off x="14163675" y="8905875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35</xdr:row>
      <xdr:rowOff>66675</xdr:rowOff>
    </xdr:from>
    <xdr:to>
      <xdr:col>15</xdr:col>
      <xdr:colOff>0</xdr:colOff>
      <xdr:row>35</xdr:row>
      <xdr:rowOff>247650</xdr:rowOff>
    </xdr:to>
    <xdr:sp macro="" textlink="">
      <xdr:nvSpPr>
        <xdr:cNvPr id="39952" name="Rectangle 30">
          <a:extLst>
            <a:ext uri="{FF2B5EF4-FFF2-40B4-BE49-F238E27FC236}">
              <a16:creationId xmlns:a16="http://schemas.microsoft.com/office/drawing/2014/main" id="{00000000-0008-0000-0B00-0000109C0000}"/>
            </a:ext>
          </a:extLst>
        </xdr:cNvPr>
        <xdr:cNvSpPr>
          <a:spLocks noChangeArrowheads="1"/>
        </xdr:cNvSpPr>
      </xdr:nvSpPr>
      <xdr:spPr bwMode="auto">
        <a:xfrm>
          <a:off x="14163675" y="9182100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34</xdr:row>
      <xdr:rowOff>209550</xdr:rowOff>
    </xdr:from>
    <xdr:to>
      <xdr:col>15</xdr:col>
      <xdr:colOff>0</xdr:colOff>
      <xdr:row>34</xdr:row>
      <xdr:rowOff>219075</xdr:rowOff>
    </xdr:to>
    <xdr:sp macro="" textlink="">
      <xdr:nvSpPr>
        <xdr:cNvPr id="39953" name="Line 31">
          <a:extLst>
            <a:ext uri="{FF2B5EF4-FFF2-40B4-BE49-F238E27FC236}">
              <a16:creationId xmlns:a16="http://schemas.microsoft.com/office/drawing/2014/main" id="{00000000-0008-0000-0B00-0000119C0000}"/>
            </a:ext>
          </a:extLst>
        </xdr:cNvPr>
        <xdr:cNvSpPr>
          <a:spLocks noChangeShapeType="1"/>
        </xdr:cNvSpPr>
      </xdr:nvSpPr>
      <xdr:spPr bwMode="auto">
        <a:xfrm>
          <a:off x="14163675" y="9048750"/>
          <a:ext cx="0" cy="95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35</xdr:row>
      <xdr:rowOff>209550</xdr:rowOff>
    </xdr:from>
    <xdr:to>
      <xdr:col>15</xdr:col>
      <xdr:colOff>0</xdr:colOff>
      <xdr:row>35</xdr:row>
      <xdr:rowOff>209550</xdr:rowOff>
    </xdr:to>
    <xdr:sp macro="" textlink="">
      <xdr:nvSpPr>
        <xdr:cNvPr id="39954" name="Line 32">
          <a:extLst>
            <a:ext uri="{FF2B5EF4-FFF2-40B4-BE49-F238E27FC236}">
              <a16:creationId xmlns:a16="http://schemas.microsoft.com/office/drawing/2014/main" id="{00000000-0008-0000-0B00-0000129C0000}"/>
            </a:ext>
          </a:extLst>
        </xdr:cNvPr>
        <xdr:cNvSpPr>
          <a:spLocks noChangeShapeType="1"/>
        </xdr:cNvSpPr>
      </xdr:nvSpPr>
      <xdr:spPr bwMode="auto">
        <a:xfrm>
          <a:off x="1416367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28</xdr:row>
      <xdr:rowOff>200025</xdr:rowOff>
    </xdr:from>
    <xdr:to>
      <xdr:col>15</xdr:col>
      <xdr:colOff>0</xdr:colOff>
      <xdr:row>28</xdr:row>
      <xdr:rowOff>200025</xdr:rowOff>
    </xdr:to>
    <xdr:sp macro="" textlink="">
      <xdr:nvSpPr>
        <xdr:cNvPr id="39955" name="Line 33">
          <a:extLst>
            <a:ext uri="{FF2B5EF4-FFF2-40B4-BE49-F238E27FC236}">
              <a16:creationId xmlns:a16="http://schemas.microsoft.com/office/drawing/2014/main" id="{00000000-0008-0000-0B00-0000139C0000}"/>
            </a:ext>
          </a:extLst>
        </xdr:cNvPr>
        <xdr:cNvSpPr>
          <a:spLocks noChangeShapeType="1"/>
        </xdr:cNvSpPr>
      </xdr:nvSpPr>
      <xdr:spPr bwMode="auto">
        <a:xfrm>
          <a:off x="14163675" y="75342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190500</xdr:rowOff>
    </xdr:from>
    <xdr:to>
      <xdr:col>15</xdr:col>
      <xdr:colOff>0</xdr:colOff>
      <xdr:row>29</xdr:row>
      <xdr:rowOff>190500</xdr:rowOff>
    </xdr:to>
    <xdr:sp macro="" textlink="">
      <xdr:nvSpPr>
        <xdr:cNvPr id="39956" name="Line 34">
          <a:extLst>
            <a:ext uri="{FF2B5EF4-FFF2-40B4-BE49-F238E27FC236}">
              <a16:creationId xmlns:a16="http://schemas.microsoft.com/office/drawing/2014/main" id="{00000000-0008-0000-0B00-0000149C0000}"/>
            </a:ext>
          </a:extLst>
        </xdr:cNvPr>
        <xdr:cNvSpPr>
          <a:spLocks noChangeShapeType="1"/>
        </xdr:cNvSpPr>
      </xdr:nvSpPr>
      <xdr:spPr bwMode="auto">
        <a:xfrm>
          <a:off x="14163675" y="78009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190500</xdr:rowOff>
    </xdr:from>
    <xdr:to>
      <xdr:col>15</xdr:col>
      <xdr:colOff>0</xdr:colOff>
      <xdr:row>29</xdr:row>
      <xdr:rowOff>190500</xdr:rowOff>
    </xdr:to>
    <xdr:sp macro="" textlink="">
      <xdr:nvSpPr>
        <xdr:cNvPr id="39957" name="Line 35">
          <a:extLst>
            <a:ext uri="{FF2B5EF4-FFF2-40B4-BE49-F238E27FC236}">
              <a16:creationId xmlns:a16="http://schemas.microsoft.com/office/drawing/2014/main" id="{00000000-0008-0000-0B00-0000159C0000}"/>
            </a:ext>
          </a:extLst>
        </xdr:cNvPr>
        <xdr:cNvSpPr>
          <a:spLocks noChangeShapeType="1"/>
        </xdr:cNvSpPr>
      </xdr:nvSpPr>
      <xdr:spPr bwMode="auto">
        <a:xfrm>
          <a:off x="14163675" y="78009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32</xdr:row>
      <xdr:rowOff>57150</xdr:rowOff>
    </xdr:from>
    <xdr:to>
      <xdr:col>15</xdr:col>
      <xdr:colOff>0</xdr:colOff>
      <xdr:row>32</xdr:row>
      <xdr:rowOff>238125</xdr:rowOff>
    </xdr:to>
    <xdr:sp macro="" textlink="">
      <xdr:nvSpPr>
        <xdr:cNvPr id="39958" name="Line 36">
          <a:extLst>
            <a:ext uri="{FF2B5EF4-FFF2-40B4-BE49-F238E27FC236}">
              <a16:creationId xmlns:a16="http://schemas.microsoft.com/office/drawing/2014/main" id="{00000000-0008-0000-0B00-0000169C0000}"/>
            </a:ext>
          </a:extLst>
        </xdr:cNvPr>
        <xdr:cNvSpPr>
          <a:spLocks noChangeShapeType="1"/>
        </xdr:cNvSpPr>
      </xdr:nvSpPr>
      <xdr:spPr bwMode="auto">
        <a:xfrm>
          <a:off x="14163675" y="8343900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1533525</xdr:colOff>
      <xdr:row>12</xdr:row>
      <xdr:rowOff>152400</xdr:rowOff>
    </xdr:from>
    <xdr:to>
      <xdr:col>13</xdr:col>
      <xdr:colOff>952500</xdr:colOff>
      <xdr:row>18</xdr:row>
      <xdr:rowOff>76200</xdr:rowOff>
    </xdr:to>
    <xdr:sp macro="" textlink="">
      <xdr:nvSpPr>
        <xdr:cNvPr id="7205" name="WordArt 37">
          <a:extLst>
            <a:ext uri="{FF2B5EF4-FFF2-40B4-BE49-F238E27FC236}">
              <a16:creationId xmlns:a16="http://schemas.microsoft.com/office/drawing/2014/main" id="{00000000-0008-0000-0B00-0000251C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0515600" y="3733800"/>
          <a:ext cx="2314575" cy="1295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204"/>
            </a:avLst>
          </a:prstTxWarp>
        </a:bodyPr>
        <a:lstStyle/>
        <a:p>
          <a:pPr algn="ctr" rtl="0"/>
          <a:r>
            <a:rPr lang="th-TH" sz="7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Microsoft Sans Serif"/>
              <a:cs typeface="Microsoft Sans Serif"/>
            </a:rPr>
            <a:t>สำเนา</a:t>
          </a:r>
        </a:p>
      </xdr:txBody>
    </xdr:sp>
    <xdr:clientData/>
  </xdr:twoCellAnchor>
  <xdr:twoCellAnchor editAs="absolute">
    <xdr:from>
      <xdr:col>17</xdr:col>
      <xdr:colOff>0</xdr:colOff>
      <xdr:row>2</xdr:row>
      <xdr:rowOff>0</xdr:rowOff>
    </xdr:from>
    <xdr:to>
      <xdr:col>17</xdr:col>
      <xdr:colOff>314325</xdr:colOff>
      <xdr:row>3</xdr:row>
      <xdr:rowOff>34925</xdr:rowOff>
    </xdr:to>
    <xdr:pic>
      <xdr:nvPicPr>
        <xdr:cNvPr id="25" name="Picture 24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2400" y="53340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7</xdr:row>
      <xdr:rowOff>38100</xdr:rowOff>
    </xdr:from>
    <xdr:to>
      <xdr:col>0</xdr:col>
      <xdr:colOff>876300</xdr:colOff>
      <xdr:row>10</xdr:row>
      <xdr:rowOff>95250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C00-0000010C0000}"/>
            </a:ext>
          </a:extLst>
        </xdr:cNvPr>
        <xdr:cNvSpPr txBox="1">
          <a:spLocks noChangeArrowheads="1"/>
        </xdr:cNvSpPr>
      </xdr:nvSpPr>
      <xdr:spPr bwMode="auto">
        <a:xfrm>
          <a:off x="161925" y="1514475"/>
          <a:ext cx="714375" cy="676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th-TH" sz="12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รายได้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INCOME</a:t>
          </a:r>
        </a:p>
      </xdr:txBody>
    </xdr:sp>
    <xdr:clientData/>
  </xdr:twoCellAnchor>
  <xdr:twoCellAnchor>
    <xdr:from>
      <xdr:col>0</xdr:col>
      <xdr:colOff>123825</xdr:colOff>
      <xdr:row>13</xdr:row>
      <xdr:rowOff>28575</xdr:rowOff>
    </xdr:from>
    <xdr:to>
      <xdr:col>0</xdr:col>
      <xdr:colOff>952500</xdr:colOff>
      <xdr:row>16</xdr:row>
      <xdr:rowOff>47625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C00-0000020C0000}"/>
            </a:ext>
          </a:extLst>
        </xdr:cNvPr>
        <xdr:cNvSpPr txBox="1">
          <a:spLocks noChangeArrowheads="1"/>
        </xdr:cNvSpPr>
      </xdr:nvSpPr>
      <xdr:spPr bwMode="auto">
        <a:xfrm>
          <a:off x="123825" y="2714625"/>
          <a:ext cx="828675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รายการหัก</a:t>
          </a: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DEDUCTION</a:t>
          </a:r>
        </a:p>
      </xdr:txBody>
    </xdr:sp>
    <xdr:clientData/>
  </xdr:twoCellAnchor>
  <xdr:twoCellAnchor>
    <xdr:from>
      <xdr:col>0</xdr:col>
      <xdr:colOff>152400</xdr:colOff>
      <xdr:row>33</xdr:row>
      <xdr:rowOff>171450</xdr:rowOff>
    </xdr:from>
    <xdr:to>
      <xdr:col>0</xdr:col>
      <xdr:colOff>866775</xdr:colOff>
      <xdr:row>37</xdr:row>
      <xdr:rowOff>0</xdr:rowOff>
    </xdr:to>
    <xdr:sp macro="" textlink="">
      <xdr:nvSpPr>
        <xdr:cNvPr id="3395" name="Text Box 323">
          <a:extLst>
            <a:ext uri="{FF2B5EF4-FFF2-40B4-BE49-F238E27FC236}">
              <a16:creationId xmlns:a16="http://schemas.microsoft.com/office/drawing/2014/main" id="{00000000-0008-0000-0C00-0000430D0000}"/>
            </a:ext>
          </a:extLst>
        </xdr:cNvPr>
        <xdr:cNvSpPr txBox="1">
          <a:spLocks noChangeArrowheads="1"/>
        </xdr:cNvSpPr>
      </xdr:nvSpPr>
      <xdr:spPr bwMode="auto">
        <a:xfrm>
          <a:off x="152400" y="6791325"/>
          <a:ext cx="714375" cy="676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th-TH" sz="12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รายได้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INCOME</a:t>
          </a:r>
        </a:p>
      </xdr:txBody>
    </xdr:sp>
    <xdr:clientData/>
  </xdr:twoCellAnchor>
  <xdr:twoCellAnchor>
    <xdr:from>
      <xdr:col>0</xdr:col>
      <xdr:colOff>123825</xdr:colOff>
      <xdr:row>40</xdr:row>
      <xdr:rowOff>19050</xdr:rowOff>
    </xdr:from>
    <xdr:to>
      <xdr:col>0</xdr:col>
      <xdr:colOff>952500</xdr:colOff>
      <xdr:row>43</xdr:row>
      <xdr:rowOff>38100</xdr:rowOff>
    </xdr:to>
    <xdr:sp macro="" textlink="">
      <xdr:nvSpPr>
        <xdr:cNvPr id="3396" name="Text Box 324">
          <a:extLst>
            <a:ext uri="{FF2B5EF4-FFF2-40B4-BE49-F238E27FC236}">
              <a16:creationId xmlns:a16="http://schemas.microsoft.com/office/drawing/2014/main" id="{00000000-0008-0000-0C00-0000440D0000}"/>
            </a:ext>
          </a:extLst>
        </xdr:cNvPr>
        <xdr:cNvSpPr txBox="1">
          <a:spLocks noChangeArrowheads="1"/>
        </xdr:cNvSpPr>
      </xdr:nvSpPr>
      <xdr:spPr bwMode="auto">
        <a:xfrm>
          <a:off x="123825" y="8077200"/>
          <a:ext cx="828675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รายการหัก</a:t>
          </a: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DEDUCTION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76200</xdr:rowOff>
    </xdr:from>
    <xdr:to>
      <xdr:col>0</xdr:col>
      <xdr:colOff>971550</xdr:colOff>
      <xdr:row>4</xdr:row>
      <xdr:rowOff>47625</xdr:rowOff>
    </xdr:to>
    <xdr:pic>
      <xdr:nvPicPr>
        <xdr:cNvPr id="40965" name="Picture 357" descr="KTB_LOGO">
          <a:extLst>
            <a:ext uri="{FF2B5EF4-FFF2-40B4-BE49-F238E27FC236}">
              <a16:creationId xmlns:a16="http://schemas.microsoft.com/office/drawing/2014/main" id="{00000000-0008-0000-0C00-000005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6200"/>
          <a:ext cx="8858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27</xdr:row>
      <xdr:rowOff>38100</xdr:rowOff>
    </xdr:from>
    <xdr:to>
      <xdr:col>0</xdr:col>
      <xdr:colOff>962025</xdr:colOff>
      <xdr:row>31</xdr:row>
      <xdr:rowOff>9525</xdr:rowOff>
    </xdr:to>
    <xdr:pic>
      <xdr:nvPicPr>
        <xdr:cNvPr id="40966" name="Picture 358" descr="KTB_LOGO">
          <a:extLst>
            <a:ext uri="{FF2B5EF4-FFF2-40B4-BE49-F238E27FC236}">
              <a16:creationId xmlns:a16="http://schemas.microsoft.com/office/drawing/2014/main" id="{00000000-0008-0000-0C00-000006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410200"/>
          <a:ext cx="8858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0</xdr:colOff>
      <xdr:row>2</xdr:row>
      <xdr:rowOff>0</xdr:rowOff>
    </xdr:from>
    <xdr:to>
      <xdr:col>8</xdr:col>
      <xdr:colOff>314325</xdr:colOff>
      <xdr:row>3</xdr:row>
      <xdr:rowOff>85725</xdr:rowOff>
    </xdr:to>
    <xdr:pic>
      <xdr:nvPicPr>
        <xdr:cNvPr id="8" name="Picture 7" descr="C:\Users\snasui\AppData\Local\Microsoft\Windows\INetCache\IE\9VC995DD\wm-back[1]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4762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18</xdr:row>
      <xdr:rowOff>38100</xdr:rowOff>
    </xdr:from>
    <xdr:to>
      <xdr:col>0</xdr:col>
      <xdr:colOff>504825</xdr:colOff>
      <xdr:row>18</xdr:row>
      <xdr:rowOff>200025</xdr:rowOff>
    </xdr:to>
    <xdr:sp macro="" textlink="">
      <xdr:nvSpPr>
        <xdr:cNvPr id="41985" name="Rectangle 1">
          <a:extLst>
            <a:ext uri="{FF2B5EF4-FFF2-40B4-BE49-F238E27FC236}">
              <a16:creationId xmlns:a16="http://schemas.microsoft.com/office/drawing/2014/main" id="{00000000-0008-0000-0D00-000001A40000}"/>
            </a:ext>
          </a:extLst>
        </xdr:cNvPr>
        <xdr:cNvSpPr>
          <a:spLocks noChangeArrowheads="1"/>
        </xdr:cNvSpPr>
      </xdr:nvSpPr>
      <xdr:spPr bwMode="auto">
        <a:xfrm>
          <a:off x="314325" y="489585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314325</xdr:colOff>
      <xdr:row>19</xdr:row>
      <xdr:rowOff>38100</xdr:rowOff>
    </xdr:from>
    <xdr:to>
      <xdr:col>0</xdr:col>
      <xdr:colOff>504825</xdr:colOff>
      <xdr:row>19</xdr:row>
      <xdr:rowOff>200025</xdr:rowOff>
    </xdr:to>
    <xdr:sp macro="" textlink="">
      <xdr:nvSpPr>
        <xdr:cNvPr id="41986" name="Rectangle 2">
          <a:extLst>
            <a:ext uri="{FF2B5EF4-FFF2-40B4-BE49-F238E27FC236}">
              <a16:creationId xmlns:a16="http://schemas.microsoft.com/office/drawing/2014/main" id="{00000000-0008-0000-0D00-000002A40000}"/>
            </a:ext>
          </a:extLst>
        </xdr:cNvPr>
        <xdr:cNvSpPr>
          <a:spLocks noChangeArrowheads="1"/>
        </xdr:cNvSpPr>
      </xdr:nvSpPr>
      <xdr:spPr bwMode="auto">
        <a:xfrm>
          <a:off x="314325" y="51530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314325</xdr:colOff>
      <xdr:row>20</xdr:row>
      <xdr:rowOff>38100</xdr:rowOff>
    </xdr:from>
    <xdr:to>
      <xdr:col>0</xdr:col>
      <xdr:colOff>504825</xdr:colOff>
      <xdr:row>20</xdr:row>
      <xdr:rowOff>200025</xdr:rowOff>
    </xdr:to>
    <xdr:sp macro="" textlink="">
      <xdr:nvSpPr>
        <xdr:cNvPr id="41987" name="Rectangle 3">
          <a:extLst>
            <a:ext uri="{FF2B5EF4-FFF2-40B4-BE49-F238E27FC236}">
              <a16:creationId xmlns:a16="http://schemas.microsoft.com/office/drawing/2014/main" id="{00000000-0008-0000-0D00-000003A40000}"/>
            </a:ext>
          </a:extLst>
        </xdr:cNvPr>
        <xdr:cNvSpPr>
          <a:spLocks noChangeArrowheads="1"/>
        </xdr:cNvSpPr>
      </xdr:nvSpPr>
      <xdr:spPr bwMode="auto">
        <a:xfrm>
          <a:off x="314325" y="541020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352425</xdr:colOff>
      <xdr:row>18</xdr:row>
      <xdr:rowOff>0</xdr:rowOff>
    </xdr:from>
    <xdr:to>
      <xdr:col>0</xdr:col>
      <xdr:colOff>581025</xdr:colOff>
      <xdr:row>18</xdr:row>
      <xdr:rowOff>142875</xdr:rowOff>
    </xdr:to>
    <xdr:sp macro="" textlink="">
      <xdr:nvSpPr>
        <xdr:cNvPr id="41988" name="Line 4">
          <a:extLst>
            <a:ext uri="{FF2B5EF4-FFF2-40B4-BE49-F238E27FC236}">
              <a16:creationId xmlns:a16="http://schemas.microsoft.com/office/drawing/2014/main" id="{00000000-0008-0000-0D00-000004A40000}"/>
            </a:ext>
          </a:extLst>
        </xdr:cNvPr>
        <xdr:cNvSpPr>
          <a:spLocks noChangeShapeType="1"/>
        </xdr:cNvSpPr>
      </xdr:nvSpPr>
      <xdr:spPr bwMode="auto">
        <a:xfrm flipV="1">
          <a:off x="352425" y="4857750"/>
          <a:ext cx="22860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14</xdr:col>
      <xdr:colOff>0</xdr:colOff>
      <xdr:row>2</xdr:row>
      <xdr:rowOff>0</xdr:rowOff>
    </xdr:from>
    <xdr:to>
      <xdr:col>14</xdr:col>
      <xdr:colOff>314325</xdr:colOff>
      <xdr:row>3</xdr:row>
      <xdr:rowOff>47625</xdr:rowOff>
    </xdr:to>
    <xdr:pic>
      <xdr:nvPicPr>
        <xdr:cNvPr id="6" name="Picture 5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0725" y="56197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1</xdr:row>
      <xdr:rowOff>0</xdr:rowOff>
    </xdr:from>
    <xdr:to>
      <xdr:col>11</xdr:col>
      <xdr:colOff>314325</xdr:colOff>
      <xdr:row>2</xdr:row>
      <xdr:rowOff>9525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0480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8</xdr:col>
      <xdr:colOff>314325</xdr:colOff>
      <xdr:row>2</xdr:row>
      <xdr:rowOff>0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7622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1</xdr:row>
      <xdr:rowOff>0</xdr:rowOff>
    </xdr:from>
    <xdr:to>
      <xdr:col>12</xdr:col>
      <xdr:colOff>314325</xdr:colOff>
      <xdr:row>2</xdr:row>
      <xdr:rowOff>0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1375" y="27622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0</xdr:colOff>
      <xdr:row>2</xdr:row>
      <xdr:rowOff>0</xdr:rowOff>
    </xdr:from>
    <xdr:to>
      <xdr:col>22</xdr:col>
      <xdr:colOff>314325</xdr:colOff>
      <xdr:row>3</xdr:row>
      <xdr:rowOff>123825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54325" y="3619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0</xdr:colOff>
      <xdr:row>1</xdr:row>
      <xdr:rowOff>0</xdr:rowOff>
    </xdr:from>
    <xdr:to>
      <xdr:col>35</xdr:col>
      <xdr:colOff>314325</xdr:colOff>
      <xdr:row>3</xdr:row>
      <xdr:rowOff>28575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45550" y="18097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0</xdr:colOff>
      <xdr:row>3</xdr:row>
      <xdr:rowOff>0</xdr:rowOff>
    </xdr:from>
    <xdr:to>
      <xdr:col>35</xdr:col>
      <xdr:colOff>314325</xdr:colOff>
      <xdr:row>4</xdr:row>
      <xdr:rowOff>85725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45550" y="46672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0</xdr:colOff>
      <xdr:row>3</xdr:row>
      <xdr:rowOff>0</xdr:rowOff>
    </xdr:from>
    <xdr:to>
      <xdr:col>35</xdr:col>
      <xdr:colOff>314325</xdr:colOff>
      <xdr:row>4</xdr:row>
      <xdr:rowOff>85725</xdr:rowOff>
    </xdr:to>
    <xdr:pic>
      <xdr:nvPicPr>
        <xdr:cNvPr id="2" name="Picture 1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45550" y="466725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7</xdr:row>
      <xdr:rowOff>28575</xdr:rowOff>
    </xdr:from>
    <xdr:to>
      <xdr:col>3</xdr:col>
      <xdr:colOff>0</xdr:colOff>
      <xdr:row>8</xdr:row>
      <xdr:rowOff>9525</xdr:rowOff>
    </xdr:to>
    <xdr:sp macro="" textlink="">
      <xdr:nvSpPr>
        <xdr:cNvPr id="68635" name="Rectangle 18">
          <a:extLst>
            <a:ext uri="{FF2B5EF4-FFF2-40B4-BE49-F238E27FC236}">
              <a16:creationId xmlns:a16="http://schemas.microsoft.com/office/drawing/2014/main" id="{00000000-0008-0000-1500-00001B0C0100}"/>
            </a:ext>
          </a:extLst>
        </xdr:cNvPr>
        <xdr:cNvSpPr>
          <a:spLocks noChangeArrowheads="1"/>
        </xdr:cNvSpPr>
      </xdr:nvSpPr>
      <xdr:spPr bwMode="auto">
        <a:xfrm>
          <a:off x="2790825" y="2152650"/>
          <a:ext cx="828675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247650</xdr:colOff>
      <xdr:row>7</xdr:row>
      <xdr:rowOff>28575</xdr:rowOff>
    </xdr:from>
    <xdr:to>
      <xdr:col>1</xdr:col>
      <xdr:colOff>2486025</xdr:colOff>
      <xdr:row>8</xdr:row>
      <xdr:rowOff>0</xdr:rowOff>
    </xdr:to>
    <xdr:sp macro="" textlink="">
      <xdr:nvSpPr>
        <xdr:cNvPr id="68636" name="Rectangle 19">
          <a:extLst>
            <a:ext uri="{FF2B5EF4-FFF2-40B4-BE49-F238E27FC236}">
              <a16:creationId xmlns:a16="http://schemas.microsoft.com/office/drawing/2014/main" id="{00000000-0008-0000-1500-00001C0C0100}"/>
            </a:ext>
          </a:extLst>
        </xdr:cNvPr>
        <xdr:cNvSpPr>
          <a:spLocks noChangeArrowheads="1"/>
        </xdr:cNvSpPr>
      </xdr:nvSpPr>
      <xdr:spPr bwMode="auto">
        <a:xfrm>
          <a:off x="247650" y="2152650"/>
          <a:ext cx="2495550" cy="2476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7</xdr:row>
      <xdr:rowOff>28575</xdr:rowOff>
    </xdr:from>
    <xdr:to>
      <xdr:col>3</xdr:col>
      <xdr:colOff>0</xdr:colOff>
      <xdr:row>8</xdr:row>
      <xdr:rowOff>9525</xdr:rowOff>
    </xdr:to>
    <xdr:sp macro="" textlink="">
      <xdr:nvSpPr>
        <xdr:cNvPr id="68637" name="Rectangle 23">
          <a:extLst>
            <a:ext uri="{FF2B5EF4-FFF2-40B4-BE49-F238E27FC236}">
              <a16:creationId xmlns:a16="http://schemas.microsoft.com/office/drawing/2014/main" id="{00000000-0008-0000-1500-00001D0C0100}"/>
            </a:ext>
          </a:extLst>
        </xdr:cNvPr>
        <xdr:cNvSpPr>
          <a:spLocks noChangeArrowheads="1"/>
        </xdr:cNvSpPr>
      </xdr:nvSpPr>
      <xdr:spPr bwMode="auto">
        <a:xfrm>
          <a:off x="2790825" y="2152650"/>
          <a:ext cx="828675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3</xdr:row>
          <xdr:rowOff>19050</xdr:rowOff>
        </xdr:from>
        <xdr:to>
          <xdr:col>3</xdr:col>
          <xdr:colOff>371475</xdr:colOff>
          <xdr:row>4</xdr:row>
          <xdr:rowOff>47625</xdr:rowOff>
        </xdr:to>
        <xdr:sp macro="" textlink="">
          <xdr:nvSpPr>
            <xdr:cNvPr id="68609" name="Option Button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00000000-0008-0000-1500-000001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บุตรเรียน -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4</xdr:row>
          <xdr:rowOff>28575</xdr:rowOff>
        </xdr:from>
        <xdr:to>
          <xdr:col>3</xdr:col>
          <xdr:colOff>381000</xdr:colOff>
          <xdr:row>5</xdr:row>
          <xdr:rowOff>57150</xdr:rowOff>
        </xdr:to>
        <xdr:sp macro="" textlink="">
          <xdr:nvSpPr>
            <xdr:cNvPr id="68610" name="Option Button 2" hidden="1">
              <a:extLst>
                <a:ext uri="{63B3BB69-23CF-44E3-9099-C40C66FF867C}">
                  <a14:compatExt spid="_x0000_s68610"/>
                </a:ext>
                <a:ext uri="{FF2B5EF4-FFF2-40B4-BE49-F238E27FC236}">
                  <a16:creationId xmlns:a16="http://schemas.microsoft.com/office/drawing/2014/main" id="{00000000-0008-0000-1500-000002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บุตรเรียน 1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5</xdr:row>
          <xdr:rowOff>38100</xdr:rowOff>
        </xdr:from>
        <xdr:to>
          <xdr:col>3</xdr:col>
          <xdr:colOff>371475</xdr:colOff>
          <xdr:row>6</xdr:row>
          <xdr:rowOff>66675</xdr:rowOff>
        </xdr:to>
        <xdr:sp macro="" textlink="">
          <xdr:nvSpPr>
            <xdr:cNvPr id="68611" name="Option Button 3" hidden="1">
              <a:extLst>
                <a:ext uri="{63B3BB69-23CF-44E3-9099-C40C66FF867C}">
                  <a14:compatExt spid="_x0000_s68611"/>
                </a:ext>
                <a:ext uri="{FF2B5EF4-FFF2-40B4-BE49-F238E27FC236}">
                  <a16:creationId xmlns:a16="http://schemas.microsoft.com/office/drawing/2014/main" id="{00000000-0008-0000-1500-000003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บุตรเรียน 2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</xdr:row>
          <xdr:rowOff>9525</xdr:rowOff>
        </xdr:from>
        <xdr:to>
          <xdr:col>3</xdr:col>
          <xdr:colOff>390525</xdr:colOff>
          <xdr:row>7</xdr:row>
          <xdr:rowOff>9525</xdr:rowOff>
        </xdr:to>
        <xdr:sp macro="" textlink="">
          <xdr:nvSpPr>
            <xdr:cNvPr id="68612" name="Group Box 4" hidden="1">
              <a:extLst>
                <a:ext uri="{63B3BB69-23CF-44E3-9099-C40C66FF867C}">
                  <a14:compatExt spid="_x0000_s68612"/>
                </a:ext>
                <a:ext uri="{FF2B5EF4-FFF2-40B4-BE49-F238E27FC236}">
                  <a16:creationId xmlns:a16="http://schemas.microsoft.com/office/drawing/2014/main" id="{00000000-0008-0000-1500-000004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บุตรเรียน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3</xdr:row>
          <xdr:rowOff>19050</xdr:rowOff>
        </xdr:from>
        <xdr:to>
          <xdr:col>5</xdr:col>
          <xdr:colOff>28575</xdr:colOff>
          <xdr:row>4</xdr:row>
          <xdr:rowOff>76200</xdr:rowOff>
        </xdr:to>
        <xdr:sp macro="" textlink="">
          <xdr:nvSpPr>
            <xdr:cNvPr id="68613" name="Option Button 5" hidden="1">
              <a:extLst>
                <a:ext uri="{63B3BB69-23CF-44E3-9099-C40C66FF867C}">
                  <a14:compatExt spid="_x0000_s68613"/>
                </a:ext>
                <a:ext uri="{FF2B5EF4-FFF2-40B4-BE49-F238E27FC236}">
                  <a16:creationId xmlns:a16="http://schemas.microsoft.com/office/drawing/2014/main" id="{00000000-0008-0000-1500-000005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บุตรไม่เรียน-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4</xdr:row>
          <xdr:rowOff>38100</xdr:rowOff>
        </xdr:from>
        <xdr:to>
          <xdr:col>5</xdr:col>
          <xdr:colOff>28575</xdr:colOff>
          <xdr:row>5</xdr:row>
          <xdr:rowOff>66675</xdr:rowOff>
        </xdr:to>
        <xdr:sp macro="" textlink="">
          <xdr:nvSpPr>
            <xdr:cNvPr id="68614" name="Option Button 6" hidden="1">
              <a:extLst>
                <a:ext uri="{63B3BB69-23CF-44E3-9099-C40C66FF867C}">
                  <a14:compatExt spid="_x0000_s68614"/>
                </a:ext>
                <a:ext uri="{FF2B5EF4-FFF2-40B4-BE49-F238E27FC236}">
                  <a16:creationId xmlns:a16="http://schemas.microsoft.com/office/drawing/2014/main" id="{00000000-0008-0000-1500-000006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บุตรไม่เรียน 1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5</xdr:row>
          <xdr:rowOff>28575</xdr:rowOff>
        </xdr:from>
        <xdr:to>
          <xdr:col>5</xdr:col>
          <xdr:colOff>19050</xdr:colOff>
          <xdr:row>6</xdr:row>
          <xdr:rowOff>47625</xdr:rowOff>
        </xdr:to>
        <xdr:sp macro="" textlink="">
          <xdr:nvSpPr>
            <xdr:cNvPr id="68615" name="Option Button 7" hidden="1">
              <a:extLst>
                <a:ext uri="{63B3BB69-23CF-44E3-9099-C40C66FF867C}">
                  <a14:compatExt spid="_x0000_s68615"/>
                </a:ext>
                <a:ext uri="{FF2B5EF4-FFF2-40B4-BE49-F238E27FC236}">
                  <a16:creationId xmlns:a16="http://schemas.microsoft.com/office/drawing/2014/main" id="{00000000-0008-0000-1500-000007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บุตรไม่เรียน 2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6</xdr:row>
          <xdr:rowOff>19050</xdr:rowOff>
        </xdr:from>
        <xdr:to>
          <xdr:col>3</xdr:col>
          <xdr:colOff>371475</xdr:colOff>
          <xdr:row>7</xdr:row>
          <xdr:rowOff>0</xdr:rowOff>
        </xdr:to>
        <xdr:sp macro="" textlink="">
          <xdr:nvSpPr>
            <xdr:cNvPr id="68616" name="Option Button 8" hidden="1">
              <a:extLst>
                <a:ext uri="{63B3BB69-23CF-44E3-9099-C40C66FF867C}">
                  <a14:compatExt spid="_x0000_s68616"/>
                </a:ext>
                <a:ext uri="{FF2B5EF4-FFF2-40B4-BE49-F238E27FC236}">
                  <a16:creationId xmlns:a16="http://schemas.microsoft.com/office/drawing/2014/main" id="{00000000-0008-0000-1500-000008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บุตรเรียน 3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</xdr:row>
          <xdr:rowOff>19050</xdr:rowOff>
        </xdr:from>
        <xdr:to>
          <xdr:col>5</xdr:col>
          <xdr:colOff>28575</xdr:colOff>
          <xdr:row>6</xdr:row>
          <xdr:rowOff>323850</xdr:rowOff>
        </xdr:to>
        <xdr:sp macro="" textlink="">
          <xdr:nvSpPr>
            <xdr:cNvPr id="68617" name="Option Button 9" hidden="1">
              <a:extLst>
                <a:ext uri="{63B3BB69-23CF-44E3-9099-C40C66FF867C}">
                  <a14:compatExt spid="_x0000_s68617"/>
                </a:ext>
                <a:ext uri="{FF2B5EF4-FFF2-40B4-BE49-F238E27FC236}">
                  <a16:creationId xmlns:a16="http://schemas.microsoft.com/office/drawing/2014/main" id="{00000000-0008-0000-1500-000009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บุตรไม่เรียน 3 คน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2</xdr:row>
          <xdr:rowOff>47625</xdr:rowOff>
        </xdr:from>
        <xdr:to>
          <xdr:col>1</xdr:col>
          <xdr:colOff>1381125</xdr:colOff>
          <xdr:row>2</xdr:row>
          <xdr:rowOff>266700</xdr:rowOff>
        </xdr:to>
        <xdr:sp macro="" textlink="">
          <xdr:nvSpPr>
            <xdr:cNvPr id="68618" name="Drop Down 10" hidden="1">
              <a:extLst>
                <a:ext uri="{63B3BB69-23CF-44E3-9099-C40C66FF867C}">
                  <a14:compatExt spid="_x0000_s68618"/>
                </a:ext>
                <a:ext uri="{FF2B5EF4-FFF2-40B4-BE49-F238E27FC236}">
                  <a16:creationId xmlns:a16="http://schemas.microsoft.com/office/drawing/2014/main" id="{00000000-0008-0000-1500-00000A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19050</xdr:rowOff>
        </xdr:from>
        <xdr:to>
          <xdr:col>1</xdr:col>
          <xdr:colOff>1228725</xdr:colOff>
          <xdr:row>4</xdr:row>
          <xdr:rowOff>38100</xdr:rowOff>
        </xdr:to>
        <xdr:sp macro="" textlink="">
          <xdr:nvSpPr>
            <xdr:cNvPr id="68619" name="Option Button 11" hidden="1">
              <a:extLst>
                <a:ext uri="{63B3BB69-23CF-44E3-9099-C40C66FF867C}">
                  <a14:compatExt spid="_x0000_s68619"/>
                </a:ext>
                <a:ext uri="{FF2B5EF4-FFF2-40B4-BE49-F238E27FC236}">
                  <a16:creationId xmlns:a16="http://schemas.microsoft.com/office/drawing/2014/main" id="{00000000-0008-0000-1500-00000B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โสด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3</xdr:row>
          <xdr:rowOff>19050</xdr:rowOff>
        </xdr:from>
        <xdr:to>
          <xdr:col>1</xdr:col>
          <xdr:colOff>2495550</xdr:colOff>
          <xdr:row>4</xdr:row>
          <xdr:rowOff>38100</xdr:rowOff>
        </xdr:to>
        <xdr:sp macro="" textlink="">
          <xdr:nvSpPr>
            <xdr:cNvPr id="68620" name="Option Button 12" hidden="1">
              <a:extLst>
                <a:ext uri="{63B3BB69-23CF-44E3-9099-C40C66FF867C}">
                  <a14:compatExt spid="_x0000_s68620"/>
                </a:ext>
                <a:ext uri="{FF2B5EF4-FFF2-40B4-BE49-F238E27FC236}">
                  <a16:creationId xmlns:a16="http://schemas.microsoft.com/office/drawing/2014/main" id="{00000000-0008-0000-1500-00000C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หม้าย/หย่า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9525</xdr:rowOff>
        </xdr:from>
        <xdr:to>
          <xdr:col>2</xdr:col>
          <xdr:colOff>0</xdr:colOff>
          <xdr:row>5</xdr:row>
          <xdr:rowOff>66675</xdr:rowOff>
        </xdr:to>
        <xdr:sp macro="" textlink="">
          <xdr:nvSpPr>
            <xdr:cNvPr id="68621" name="Group Box 13" hidden="1">
              <a:extLst>
                <a:ext uri="{63B3BB69-23CF-44E3-9099-C40C66FF867C}">
                  <a14:compatExt spid="_x0000_s68621"/>
                </a:ext>
                <a:ext uri="{FF2B5EF4-FFF2-40B4-BE49-F238E27FC236}">
                  <a16:creationId xmlns:a16="http://schemas.microsoft.com/office/drawing/2014/main" id="{00000000-0008-0000-1500-00000D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3</xdr:row>
          <xdr:rowOff>0</xdr:rowOff>
        </xdr:from>
        <xdr:to>
          <xdr:col>5</xdr:col>
          <xdr:colOff>38100</xdr:colOff>
          <xdr:row>7</xdr:row>
          <xdr:rowOff>9525</xdr:rowOff>
        </xdr:to>
        <xdr:sp macro="" textlink="">
          <xdr:nvSpPr>
            <xdr:cNvPr id="68622" name="Group Box 14" hidden="1">
              <a:extLst>
                <a:ext uri="{63B3BB69-23CF-44E3-9099-C40C66FF867C}">
                  <a14:compatExt spid="_x0000_s68622"/>
                </a:ext>
                <a:ext uri="{FF2B5EF4-FFF2-40B4-BE49-F238E27FC236}">
                  <a16:creationId xmlns:a16="http://schemas.microsoft.com/office/drawing/2014/main" id="{00000000-0008-0000-1500-00000E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บุตรไม่เรียน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19050</xdr:rowOff>
        </xdr:from>
        <xdr:to>
          <xdr:col>1</xdr:col>
          <xdr:colOff>1238250</xdr:colOff>
          <xdr:row>5</xdr:row>
          <xdr:rowOff>57150</xdr:rowOff>
        </xdr:to>
        <xdr:sp macro="" textlink="">
          <xdr:nvSpPr>
            <xdr:cNvPr id="68623" name="Option Button 15" hidden="1">
              <a:extLst>
                <a:ext uri="{63B3BB69-23CF-44E3-9099-C40C66FF867C}">
                  <a14:compatExt spid="_x0000_s68623"/>
                </a:ext>
                <a:ext uri="{FF2B5EF4-FFF2-40B4-BE49-F238E27FC236}">
                  <a16:creationId xmlns:a16="http://schemas.microsoft.com/office/drawing/2014/main" id="{00000000-0008-0000-1500-00000F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คู่สมรสไม่มีเงินได้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1247775</xdr:colOff>
          <xdr:row>4</xdr:row>
          <xdr:rowOff>28575</xdr:rowOff>
        </xdr:from>
        <xdr:to>
          <xdr:col>1</xdr:col>
          <xdr:colOff>2486025</xdr:colOff>
          <xdr:row>5</xdr:row>
          <xdr:rowOff>47625</xdr:rowOff>
        </xdr:to>
        <xdr:sp macro="" textlink="">
          <xdr:nvSpPr>
            <xdr:cNvPr id="68624" name="Option Button 16" hidden="1">
              <a:extLst>
                <a:ext uri="{63B3BB69-23CF-44E3-9099-C40C66FF867C}">
                  <a14:compatExt spid="_x0000_s68624"/>
                </a:ext>
                <a:ext uri="{FF2B5EF4-FFF2-40B4-BE49-F238E27FC236}">
                  <a16:creationId xmlns:a16="http://schemas.microsoft.com/office/drawing/2014/main" id="{00000000-0008-0000-1500-000010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คู่สมรสมีเงินได้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76200</xdr:rowOff>
        </xdr:from>
        <xdr:to>
          <xdr:col>2</xdr:col>
          <xdr:colOff>0</xdr:colOff>
          <xdr:row>6</xdr:row>
          <xdr:rowOff>323850</xdr:rowOff>
        </xdr:to>
        <xdr:sp macro="" textlink="">
          <xdr:nvSpPr>
            <xdr:cNvPr id="68625" name="Check Box 17" hidden="1">
              <a:extLst>
                <a:ext uri="{63B3BB69-23CF-44E3-9099-C40C66FF867C}">
                  <a14:compatExt spid="_x0000_s68625"/>
                </a:ext>
                <a:ext uri="{FF2B5EF4-FFF2-40B4-BE49-F238E27FC236}">
                  <a16:creationId xmlns:a16="http://schemas.microsoft.com/office/drawing/2014/main" id="{00000000-0008-0000-1500-000011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 w="9525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ภาษีเงินได้บุคคลธรรมดา บริษัทฯออกให้ทั้งหมด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85725</xdr:rowOff>
        </xdr:from>
        <xdr:to>
          <xdr:col>2</xdr:col>
          <xdr:colOff>0</xdr:colOff>
          <xdr:row>6</xdr:row>
          <xdr:rowOff>57150</xdr:rowOff>
        </xdr:to>
        <xdr:sp macro="" textlink="">
          <xdr:nvSpPr>
            <xdr:cNvPr id="68630" name="Check Box 22" hidden="1">
              <a:extLst>
                <a:ext uri="{63B3BB69-23CF-44E3-9099-C40C66FF867C}">
                  <a14:compatExt spid="_x0000_s68630"/>
                </a:ext>
                <a:ext uri="{FF2B5EF4-FFF2-40B4-BE49-F238E27FC236}">
                  <a16:creationId xmlns:a16="http://schemas.microsoft.com/office/drawing/2014/main" id="{00000000-0008-0000-1500-000016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 w="9525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ภาษีบ้านพัก บริษัทฯออกให้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28575</xdr:colOff>
      <xdr:row>33</xdr:row>
      <xdr:rowOff>9525</xdr:rowOff>
    </xdr:from>
    <xdr:to>
      <xdr:col>4</xdr:col>
      <xdr:colOff>104775</xdr:colOff>
      <xdr:row>37</xdr:row>
      <xdr:rowOff>9525</xdr:rowOff>
    </xdr:to>
    <xdr:sp macro="" textlink="">
      <xdr:nvSpPr>
        <xdr:cNvPr id="68638" name="AutoShape 36">
          <a:extLst>
            <a:ext uri="{FF2B5EF4-FFF2-40B4-BE49-F238E27FC236}">
              <a16:creationId xmlns:a16="http://schemas.microsoft.com/office/drawing/2014/main" id="{00000000-0008-0000-1500-00001E0C0100}"/>
            </a:ext>
          </a:extLst>
        </xdr:cNvPr>
        <xdr:cNvSpPr>
          <a:spLocks/>
        </xdr:cNvSpPr>
      </xdr:nvSpPr>
      <xdr:spPr bwMode="auto">
        <a:xfrm>
          <a:off x="4591050" y="9153525"/>
          <a:ext cx="76200" cy="1104900"/>
        </a:xfrm>
        <a:prstGeom prst="rightBrace">
          <a:avLst>
            <a:gd name="adj1" fmla="val 120833"/>
            <a:gd name="adj2" fmla="val 50000"/>
          </a:avLst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absolute">
    <xdr:from>
      <xdr:col>4</xdr:col>
      <xdr:colOff>219075</xdr:colOff>
      <xdr:row>0</xdr:row>
      <xdr:rowOff>57150</xdr:rowOff>
    </xdr:from>
    <xdr:to>
      <xdr:col>4</xdr:col>
      <xdr:colOff>533400</xdr:colOff>
      <xdr:row>1</xdr:row>
      <xdr:rowOff>38100</xdr:rowOff>
    </xdr:to>
    <xdr:pic>
      <xdr:nvPicPr>
        <xdr:cNvPr id="24" name="Picture 23" descr="C:\Users\snasui\AppData\Local\Microsoft\Windows\INetCache\IE\9VC995DD\wm-back[1]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571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13" Type="http://schemas.openxmlformats.org/officeDocument/2006/relationships/ctrlProp" Target="../ctrlProps/ctrlProp27.xml"/><Relationship Id="rId18" Type="http://schemas.openxmlformats.org/officeDocument/2006/relationships/ctrlProp" Target="../ctrlProps/ctrlProp32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35.xml"/><Relationship Id="rId7" Type="http://schemas.openxmlformats.org/officeDocument/2006/relationships/ctrlProp" Target="../ctrlProps/ctrlProp21.xml"/><Relationship Id="rId12" Type="http://schemas.openxmlformats.org/officeDocument/2006/relationships/ctrlProp" Target="../ctrlProps/ctrlProp26.xml"/><Relationship Id="rId17" Type="http://schemas.openxmlformats.org/officeDocument/2006/relationships/ctrlProp" Target="../ctrlProps/ctrlProp31.xml"/><Relationship Id="rId2" Type="http://schemas.openxmlformats.org/officeDocument/2006/relationships/drawing" Target="../drawings/drawing22.xml"/><Relationship Id="rId16" Type="http://schemas.openxmlformats.org/officeDocument/2006/relationships/ctrlProp" Target="../ctrlProps/ctrlProp30.xml"/><Relationship Id="rId20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20.xml"/><Relationship Id="rId11" Type="http://schemas.openxmlformats.org/officeDocument/2006/relationships/ctrlProp" Target="../ctrlProps/ctrlProp25.xml"/><Relationship Id="rId5" Type="http://schemas.openxmlformats.org/officeDocument/2006/relationships/ctrlProp" Target="../ctrlProps/ctrlProp19.xml"/><Relationship Id="rId15" Type="http://schemas.openxmlformats.org/officeDocument/2006/relationships/ctrlProp" Target="../ctrlProps/ctrlProp29.xml"/><Relationship Id="rId10" Type="http://schemas.openxmlformats.org/officeDocument/2006/relationships/ctrlProp" Target="../ctrlProps/ctrlProp24.xml"/><Relationship Id="rId19" Type="http://schemas.openxmlformats.org/officeDocument/2006/relationships/ctrlProp" Target="../ctrlProps/ctrlProp33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Relationship Id="rId14" Type="http://schemas.openxmlformats.org/officeDocument/2006/relationships/ctrlProp" Target="../ctrlProps/ctrlProp28.xml"/><Relationship Id="rId22" Type="http://schemas.openxmlformats.org/officeDocument/2006/relationships/comments" Target="../comments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indexed="13"/>
  </sheetPr>
  <dimension ref="A1:IK29"/>
  <sheetViews>
    <sheetView showGridLines="0" showRowColHeaders="0" tabSelected="1" workbookViewId="0">
      <pane xSplit="13" ySplit="15" topLeftCell="Y16" activePane="bottomRight" state="frozen"/>
      <selection pane="topRight"/>
      <selection pane="bottomLeft"/>
      <selection pane="bottomRight"/>
    </sheetView>
  </sheetViews>
  <sheetFormatPr defaultRowHeight="21.75" x14ac:dyDescent="0.5"/>
  <cols>
    <col min="2" max="2" width="14" customWidth="1"/>
    <col min="3" max="3" width="13.140625" bestFit="1" customWidth="1"/>
    <col min="4" max="4" width="9.7109375" customWidth="1"/>
    <col min="5" max="5" width="9.5703125" customWidth="1"/>
    <col min="6" max="6" width="9.28515625" bestFit="1" customWidth="1"/>
    <col min="7" max="7" width="10.5703125" bestFit="1" customWidth="1"/>
    <col min="8" max="8" width="10.140625" bestFit="1" customWidth="1"/>
    <col min="9" max="9" width="12.5703125" customWidth="1"/>
    <col min="10" max="10" width="11" bestFit="1" customWidth="1"/>
    <col min="11" max="11" width="10.140625" bestFit="1" customWidth="1"/>
    <col min="12" max="12" width="11.42578125" customWidth="1"/>
    <col min="13" max="13" width="7.85546875" customWidth="1"/>
    <col min="14" max="14" width="10.140625" bestFit="1" customWidth="1"/>
    <col min="20" max="20" width="10.28515625" customWidth="1"/>
    <col min="24" max="24" width="10.140625" customWidth="1"/>
    <col min="26" max="26" width="10.5703125" bestFit="1" customWidth="1"/>
    <col min="27" max="27" width="11.5703125" customWidth="1"/>
  </cols>
  <sheetData>
    <row r="1" spans="1:245" ht="31.5" x14ac:dyDescent="0.65">
      <c r="A1" s="370"/>
      <c r="B1" s="371"/>
      <c r="C1" s="386" t="str">
        <f>CompanyProfile!C2</f>
        <v>บริษัท ตัวอย่าง จำกัด</v>
      </c>
      <c r="D1" s="376"/>
      <c r="E1" s="376"/>
      <c r="F1" s="377"/>
      <c r="G1" s="378"/>
      <c r="H1" s="379"/>
      <c r="I1" s="380"/>
      <c r="J1" s="185"/>
      <c r="K1" s="182"/>
      <c r="L1" s="182"/>
      <c r="M1" s="186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192" t="s">
        <v>189</v>
      </c>
      <c r="AA1" s="192" t="s">
        <v>301</v>
      </c>
      <c r="AB1" s="178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</row>
    <row r="2" spans="1:245" x14ac:dyDescent="0.5">
      <c r="A2" s="368"/>
      <c r="B2" s="372"/>
      <c r="C2" s="115"/>
      <c r="D2" s="117"/>
      <c r="E2" s="117"/>
      <c r="F2" s="118"/>
      <c r="G2" s="188"/>
      <c r="H2" s="180"/>
      <c r="I2" s="181"/>
      <c r="J2" s="187"/>
      <c r="K2" s="183"/>
      <c r="L2" s="183"/>
      <c r="M2" s="184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179">
        <v>1</v>
      </c>
      <c r="AA2" s="179">
        <v>2</v>
      </c>
      <c r="AB2" s="179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</row>
    <row r="3" spans="1:245" x14ac:dyDescent="0.5">
      <c r="A3" s="368"/>
      <c r="B3" s="373"/>
      <c r="C3" s="115"/>
      <c r="D3" s="117" t="s">
        <v>157</v>
      </c>
      <c r="E3" s="116"/>
      <c r="F3" s="119"/>
      <c r="G3" s="364"/>
      <c r="H3" s="365" t="s">
        <v>157</v>
      </c>
      <c r="I3" s="366"/>
      <c r="J3" s="187"/>
      <c r="K3" s="183"/>
      <c r="L3" s="183"/>
      <c r="M3" s="184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179">
        <v>1</v>
      </c>
      <c r="AA3" s="179">
        <v>2</v>
      </c>
      <c r="AB3" s="179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</row>
    <row r="4" spans="1:245" ht="30" customHeight="1" x14ac:dyDescent="0.5">
      <c r="A4" s="368"/>
      <c r="B4" s="372"/>
      <c r="C4" s="115"/>
      <c r="D4" s="117"/>
      <c r="E4" s="117"/>
      <c r="F4" s="119"/>
      <c r="G4" s="188"/>
      <c r="H4" s="180"/>
      <c r="I4" s="181"/>
      <c r="J4" s="187"/>
      <c r="K4" s="183"/>
      <c r="L4" s="183"/>
      <c r="M4" s="184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179"/>
      <c r="AB4" s="179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  <c r="IH4" s="77"/>
      <c r="II4" s="77"/>
      <c r="IJ4" s="77"/>
      <c r="IK4" s="77"/>
    </row>
    <row r="5" spans="1:245" x14ac:dyDescent="0.5">
      <c r="A5" s="368"/>
      <c r="B5" s="373"/>
      <c r="C5" s="115"/>
      <c r="D5" s="117" t="s">
        <v>158</v>
      </c>
      <c r="E5" s="116"/>
      <c r="F5" s="119"/>
      <c r="G5" s="364"/>
      <c r="H5" s="365" t="s">
        <v>158</v>
      </c>
      <c r="I5" s="367"/>
      <c r="J5" s="187"/>
      <c r="K5" s="183"/>
      <c r="L5" s="183"/>
      <c r="M5" s="184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179"/>
      <c r="AB5" s="179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7"/>
      <c r="GW5" s="77"/>
      <c r="GX5" s="77"/>
      <c r="GY5" s="77"/>
      <c r="GZ5" s="77"/>
      <c r="HA5" s="77"/>
      <c r="HB5" s="77"/>
      <c r="HC5" s="77"/>
      <c r="HD5" s="77"/>
      <c r="HE5" s="77"/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7"/>
      <c r="IC5" s="77"/>
      <c r="ID5" s="77"/>
      <c r="IE5" s="77"/>
      <c r="IF5" s="77"/>
      <c r="IG5" s="77"/>
      <c r="IH5" s="77"/>
      <c r="II5" s="77"/>
      <c r="IJ5" s="77"/>
      <c r="IK5" s="77"/>
    </row>
    <row r="6" spans="1:245" ht="30" x14ac:dyDescent="0.65">
      <c r="A6" s="368"/>
      <c r="B6" s="374"/>
      <c r="C6" s="115"/>
      <c r="D6" s="116"/>
      <c r="E6" s="116"/>
      <c r="F6" s="119"/>
      <c r="G6" s="364"/>
      <c r="H6" s="365"/>
      <c r="I6" s="366"/>
      <c r="J6" s="187"/>
      <c r="K6" s="183"/>
      <c r="L6" s="183"/>
      <c r="M6" s="184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179"/>
      <c r="AB6" s="179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77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77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</row>
    <row r="7" spans="1:245" x14ac:dyDescent="0.5">
      <c r="A7" s="368"/>
      <c r="B7" s="372"/>
      <c r="C7" s="115"/>
      <c r="D7" s="116"/>
      <c r="E7" s="116"/>
      <c r="F7" s="119"/>
      <c r="G7" s="188"/>
      <c r="H7" s="180"/>
      <c r="I7" s="189"/>
      <c r="J7" s="187"/>
      <c r="K7" s="183"/>
      <c r="L7" s="183"/>
      <c r="M7" s="184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179"/>
      <c r="AB7" s="179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  <c r="FA7" s="77"/>
      <c r="FB7" s="77"/>
      <c r="FC7" s="77"/>
      <c r="FD7" s="77"/>
      <c r="FE7" s="77"/>
      <c r="FF7" s="77"/>
      <c r="FG7" s="77"/>
      <c r="FH7" s="77"/>
      <c r="FI7" s="77"/>
      <c r="FJ7" s="77"/>
      <c r="FK7" s="77"/>
      <c r="FL7" s="77"/>
      <c r="FM7" s="77"/>
      <c r="FN7" s="77"/>
      <c r="FO7" s="77"/>
      <c r="FP7" s="77"/>
      <c r="FQ7" s="77"/>
      <c r="FR7" s="77"/>
      <c r="FS7" s="77"/>
      <c r="FT7" s="77"/>
      <c r="FU7" s="77"/>
      <c r="FV7" s="77"/>
      <c r="FW7" s="77"/>
      <c r="FX7" s="77"/>
      <c r="FY7" s="77"/>
      <c r="FZ7" s="77"/>
      <c r="GA7" s="77"/>
      <c r="GB7" s="77"/>
      <c r="GC7" s="77"/>
      <c r="GD7" s="77"/>
      <c r="GE7" s="77"/>
      <c r="GF7" s="77"/>
      <c r="GG7" s="77"/>
      <c r="GH7" s="77"/>
      <c r="GI7" s="77"/>
      <c r="GJ7" s="77"/>
      <c r="GK7" s="77"/>
      <c r="GL7" s="77"/>
      <c r="GM7" s="77"/>
      <c r="GN7" s="77"/>
      <c r="GO7" s="77"/>
      <c r="GP7" s="77"/>
      <c r="GQ7" s="77"/>
      <c r="GR7" s="77"/>
      <c r="GS7" s="77"/>
      <c r="GT7" s="77"/>
      <c r="GU7" s="77"/>
      <c r="GV7" s="77"/>
      <c r="GW7" s="77"/>
      <c r="GX7" s="77"/>
      <c r="GY7" s="77"/>
      <c r="GZ7" s="77"/>
      <c r="HA7" s="77"/>
      <c r="HB7" s="77"/>
      <c r="HC7" s="77"/>
      <c r="HD7" s="77"/>
      <c r="HE7" s="77"/>
      <c r="HF7" s="77"/>
      <c r="HG7" s="77"/>
      <c r="HH7" s="77"/>
      <c r="HI7" s="77"/>
      <c r="HJ7" s="77"/>
      <c r="HK7" s="77"/>
      <c r="HL7" s="77"/>
      <c r="HM7" s="77"/>
      <c r="HN7" s="77"/>
      <c r="HO7" s="77"/>
      <c r="HP7" s="77"/>
      <c r="HQ7" s="77"/>
      <c r="HR7" s="77"/>
      <c r="HS7" s="77"/>
      <c r="HT7" s="77"/>
      <c r="HU7" s="77"/>
      <c r="HV7" s="77"/>
      <c r="HW7" s="77"/>
      <c r="HX7" s="77"/>
      <c r="HY7" s="77"/>
      <c r="HZ7" s="77"/>
      <c r="IA7" s="77"/>
      <c r="IB7" s="77"/>
      <c r="IC7" s="77"/>
      <c r="ID7" s="77"/>
      <c r="IE7" s="77"/>
      <c r="IF7" s="77"/>
      <c r="IG7" s="77"/>
      <c r="IH7" s="77"/>
      <c r="II7" s="77"/>
      <c r="IJ7" s="77"/>
      <c r="IK7" s="77"/>
    </row>
    <row r="8" spans="1:245" x14ac:dyDescent="0.5">
      <c r="A8" s="368"/>
      <c r="B8" s="372"/>
      <c r="C8" s="115"/>
      <c r="D8" s="116"/>
      <c r="E8" s="116"/>
      <c r="F8" s="119"/>
      <c r="G8" s="188"/>
      <c r="H8" s="180"/>
      <c r="I8" s="181"/>
      <c r="J8" s="187"/>
      <c r="K8" s="183"/>
      <c r="L8" s="183"/>
      <c r="M8" s="184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179"/>
      <c r="AB8" s="179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</row>
    <row r="9" spans="1:245" x14ac:dyDescent="0.5">
      <c r="A9" s="368"/>
      <c r="B9" s="372"/>
      <c r="C9" s="115"/>
      <c r="D9" s="116"/>
      <c r="E9" s="116"/>
      <c r="F9" s="119"/>
      <c r="G9" s="188"/>
      <c r="H9" s="180"/>
      <c r="I9" s="189"/>
      <c r="J9" s="187"/>
      <c r="K9" s="183"/>
      <c r="L9" s="183"/>
      <c r="M9" s="184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179"/>
      <c r="AB9" s="179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7"/>
      <c r="GC9" s="77"/>
      <c r="GD9" s="77"/>
      <c r="GE9" s="77"/>
      <c r="GF9" s="77"/>
      <c r="GG9" s="77"/>
      <c r="GH9" s="77"/>
      <c r="GI9" s="77"/>
      <c r="GJ9" s="77"/>
      <c r="GK9" s="77"/>
      <c r="GL9" s="77"/>
      <c r="GM9" s="77"/>
      <c r="GN9" s="77"/>
      <c r="GO9" s="77"/>
      <c r="GP9" s="77"/>
      <c r="GQ9" s="77"/>
      <c r="GR9" s="77"/>
      <c r="GS9" s="77"/>
      <c r="GT9" s="77"/>
      <c r="GU9" s="77"/>
      <c r="GV9" s="77"/>
      <c r="GW9" s="77"/>
      <c r="GX9" s="77"/>
      <c r="GY9" s="77"/>
      <c r="GZ9" s="77"/>
      <c r="HA9" s="77"/>
      <c r="HB9" s="77"/>
      <c r="HC9" s="77"/>
      <c r="HD9" s="77"/>
      <c r="HE9" s="77"/>
      <c r="HF9" s="77"/>
      <c r="HG9" s="77"/>
      <c r="HH9" s="77"/>
      <c r="HI9" s="77"/>
      <c r="HJ9" s="77"/>
      <c r="HK9" s="77"/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</row>
    <row r="10" spans="1:245" x14ac:dyDescent="0.5">
      <c r="A10" s="368"/>
      <c r="B10" s="372"/>
      <c r="C10" s="115"/>
      <c r="D10" s="116"/>
      <c r="E10" s="116"/>
      <c r="F10" s="119"/>
      <c r="G10" s="188"/>
      <c r="H10" s="180"/>
      <c r="I10" s="181"/>
      <c r="J10" s="187"/>
      <c r="K10" s="183"/>
      <c r="L10" s="183"/>
      <c r="M10" s="184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77"/>
      <c r="EJ10" s="77"/>
      <c r="EK10" s="77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  <c r="FP10" s="77"/>
      <c r="FQ10" s="77"/>
      <c r="FR10" s="77"/>
      <c r="FS10" s="77"/>
      <c r="FT10" s="77"/>
      <c r="FU10" s="77"/>
      <c r="FV10" s="77"/>
      <c r="FW10" s="77"/>
      <c r="FX10" s="77"/>
      <c r="FY10" s="77"/>
      <c r="FZ10" s="77"/>
      <c r="GA10" s="77"/>
      <c r="GB10" s="77"/>
      <c r="GC10" s="77"/>
      <c r="GD10" s="77"/>
      <c r="GE10" s="77"/>
      <c r="GF10" s="77"/>
      <c r="GG10" s="77"/>
      <c r="GH10" s="77"/>
      <c r="GI10" s="77"/>
      <c r="GJ10" s="77"/>
      <c r="GK10" s="77"/>
      <c r="GL10" s="77"/>
      <c r="GM10" s="77"/>
      <c r="GN10" s="77"/>
      <c r="GO10" s="77"/>
      <c r="GP10" s="77"/>
      <c r="GQ10" s="77"/>
      <c r="GR10" s="77"/>
      <c r="GS10" s="77"/>
      <c r="GT10" s="77"/>
      <c r="GU10" s="77"/>
      <c r="GV10" s="77"/>
      <c r="GW10" s="77"/>
      <c r="GX10" s="77"/>
      <c r="GY10" s="77"/>
      <c r="GZ10" s="77"/>
      <c r="HA10" s="77"/>
      <c r="HB10" s="77"/>
      <c r="HC10" s="77"/>
      <c r="HD10" s="77"/>
      <c r="HE10" s="77"/>
      <c r="HF10" s="77"/>
      <c r="HG10" s="77"/>
      <c r="HH10" s="77"/>
      <c r="HI10" s="77"/>
      <c r="HJ10" s="77"/>
      <c r="HK10" s="77"/>
      <c r="HL10" s="77"/>
      <c r="HM10" s="77"/>
      <c r="HN10" s="77"/>
      <c r="HO10" s="77"/>
      <c r="HP10" s="77"/>
      <c r="HQ10" s="77"/>
      <c r="HR10" s="77"/>
      <c r="HS10" s="77"/>
      <c r="HT10" s="77"/>
      <c r="HU10" s="77"/>
      <c r="HV10" s="77"/>
      <c r="HW10" s="77"/>
      <c r="HX10" s="77"/>
      <c r="HY10" s="77"/>
      <c r="HZ10" s="77"/>
      <c r="IA10" s="77"/>
      <c r="IB10" s="77"/>
      <c r="IC10" s="77"/>
      <c r="ID10" s="77"/>
      <c r="IE10" s="77"/>
      <c r="IF10" s="77"/>
      <c r="IG10" s="77"/>
      <c r="IH10" s="77"/>
      <c r="II10" s="77"/>
      <c r="IJ10" s="77"/>
      <c r="IK10" s="77"/>
    </row>
    <row r="11" spans="1:245" ht="22.5" thickBot="1" x14ac:dyDescent="0.55000000000000004">
      <c r="A11" s="368"/>
      <c r="B11" s="372"/>
      <c r="C11" s="115"/>
      <c r="D11" s="116"/>
      <c r="E11" s="116"/>
      <c r="F11" s="119"/>
      <c r="G11" s="188"/>
      <c r="H11" s="180"/>
      <c r="I11" s="189"/>
      <c r="J11" s="187"/>
      <c r="K11" s="183"/>
      <c r="L11" s="183"/>
      <c r="M11" s="184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  <c r="FP11" s="77"/>
      <c r="FQ11" s="77"/>
      <c r="FR11" s="77"/>
      <c r="FS11" s="77"/>
      <c r="FT11" s="77"/>
      <c r="FU11" s="77"/>
      <c r="FV11" s="77"/>
      <c r="FW11" s="77"/>
      <c r="FX11" s="77"/>
      <c r="FY11" s="77"/>
      <c r="FZ11" s="77"/>
      <c r="GA11" s="77"/>
      <c r="GB11" s="77"/>
      <c r="GC11" s="77"/>
      <c r="GD11" s="77"/>
      <c r="GE11" s="77"/>
      <c r="GF11" s="77"/>
      <c r="GG11" s="77"/>
      <c r="GH11" s="77"/>
      <c r="GI11" s="77"/>
      <c r="GJ11" s="77"/>
      <c r="GK11" s="77"/>
      <c r="GL11" s="77"/>
      <c r="GM11" s="77"/>
      <c r="GN11" s="77"/>
      <c r="GO11" s="77"/>
      <c r="GP11" s="77"/>
      <c r="GQ11" s="77"/>
      <c r="GR11" s="77"/>
      <c r="GS11" s="77"/>
      <c r="GT11" s="77"/>
      <c r="GU11" s="77"/>
      <c r="GV11" s="77"/>
      <c r="GW11" s="77"/>
      <c r="GX11" s="77"/>
      <c r="GY11" s="77"/>
      <c r="GZ11" s="77"/>
      <c r="HA11" s="77"/>
      <c r="HB11" s="77"/>
      <c r="HC11" s="77"/>
      <c r="HD11" s="77"/>
      <c r="HE11" s="77"/>
      <c r="HF11" s="77"/>
      <c r="HG11" s="77"/>
      <c r="HH11" s="77"/>
      <c r="HI11" s="77"/>
      <c r="HJ11" s="77"/>
      <c r="HK11" s="77"/>
      <c r="HL11" s="77"/>
      <c r="HM11" s="77"/>
      <c r="HN11" s="77"/>
      <c r="HO11" s="77"/>
      <c r="HP11" s="77"/>
      <c r="HQ11" s="77"/>
      <c r="HR11" s="77"/>
      <c r="HS11" s="77"/>
      <c r="HT11" s="77"/>
      <c r="HU11" s="77"/>
      <c r="HV11" s="77"/>
      <c r="HW11" s="77"/>
      <c r="HX11" s="77"/>
      <c r="HY11" s="77"/>
      <c r="HZ11" s="77"/>
      <c r="IA11" s="77"/>
      <c r="IB11" s="77"/>
      <c r="IC11" s="77"/>
      <c r="ID11" s="77"/>
      <c r="IE11" s="77"/>
      <c r="IF11" s="77"/>
      <c r="IG11" s="77"/>
      <c r="IH11" s="77"/>
      <c r="II11" s="77"/>
      <c r="IJ11" s="77"/>
      <c r="IK11" s="77"/>
    </row>
    <row r="12" spans="1:245" x14ac:dyDescent="0.5">
      <c r="A12" s="368"/>
      <c r="B12" s="372"/>
      <c r="C12" s="115"/>
      <c r="D12" s="116"/>
      <c r="E12" s="116"/>
      <c r="F12" s="119"/>
      <c r="G12" s="188"/>
      <c r="H12" s="180"/>
      <c r="I12" s="181"/>
      <c r="J12" s="381"/>
      <c r="K12" s="382"/>
      <c r="L12" s="382"/>
      <c r="M12" s="383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  <c r="FP12" s="77"/>
      <c r="FQ12" s="77"/>
      <c r="FR12" s="77"/>
      <c r="FS12" s="77"/>
      <c r="FT12" s="77"/>
      <c r="FU12" s="77"/>
      <c r="FV12" s="77"/>
      <c r="FW12" s="77"/>
      <c r="FX12" s="77"/>
      <c r="FY12" s="77"/>
      <c r="FZ12" s="77"/>
      <c r="GA12" s="77"/>
      <c r="GB12" s="77"/>
      <c r="GC12" s="77"/>
      <c r="GD12" s="77"/>
      <c r="GE12" s="77"/>
      <c r="GF12" s="77"/>
      <c r="GG12" s="77"/>
      <c r="GH12" s="77"/>
      <c r="GI12" s="77"/>
      <c r="GJ12" s="77"/>
      <c r="GK12" s="77"/>
      <c r="GL12" s="77"/>
      <c r="GM12" s="77"/>
      <c r="GN12" s="77"/>
      <c r="GO12" s="77"/>
      <c r="GP12" s="77"/>
      <c r="GQ12" s="77"/>
      <c r="GR12" s="77"/>
      <c r="GS12" s="77"/>
      <c r="GT12" s="77"/>
      <c r="GU12" s="77"/>
      <c r="GV12" s="77"/>
      <c r="GW12" s="77"/>
      <c r="GX12" s="77"/>
      <c r="GY12" s="77"/>
      <c r="GZ12" s="77"/>
      <c r="HA12" s="77"/>
      <c r="HB12" s="77"/>
      <c r="HC12" s="77"/>
      <c r="HD12" s="77"/>
      <c r="HE12" s="77"/>
      <c r="HF12" s="77"/>
      <c r="HG12" s="77"/>
      <c r="HH12" s="77"/>
      <c r="HI12" s="77"/>
      <c r="HJ12" s="77"/>
      <c r="HK12" s="77"/>
      <c r="HL12" s="77"/>
      <c r="HM12" s="77"/>
      <c r="HN12" s="77"/>
      <c r="HO12" s="77"/>
      <c r="HP12" s="77"/>
      <c r="HQ12" s="77"/>
      <c r="HR12" s="77"/>
      <c r="HS12" s="77"/>
      <c r="HT12" s="77"/>
      <c r="HU12" s="77"/>
      <c r="HV12" s="77"/>
      <c r="HW12" s="77"/>
      <c r="HX12" s="77"/>
      <c r="HY12" s="77"/>
      <c r="HZ12" s="77"/>
      <c r="IA12" s="77"/>
      <c r="IB12" s="77"/>
      <c r="IC12" s="77"/>
      <c r="ID12" s="77"/>
      <c r="IE12" s="77"/>
      <c r="IF12" s="77"/>
      <c r="IG12" s="77"/>
      <c r="IH12" s="77"/>
      <c r="II12" s="77"/>
      <c r="IJ12" s="77"/>
      <c r="IK12" s="77"/>
    </row>
    <row r="13" spans="1:245" x14ac:dyDescent="0.5">
      <c r="A13" s="368"/>
      <c r="B13" s="372"/>
      <c r="C13" s="115"/>
      <c r="D13" s="116"/>
      <c r="E13" s="116"/>
      <c r="F13" s="119"/>
      <c r="G13" s="188"/>
      <c r="H13" s="180"/>
      <c r="I13" s="189"/>
      <c r="J13" s="384"/>
      <c r="K13" s="134"/>
      <c r="L13" s="134"/>
      <c r="M13" s="135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77"/>
      <c r="EJ13" s="77"/>
      <c r="EK13" s="77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  <c r="FP13" s="77"/>
      <c r="FQ13" s="77"/>
      <c r="FR13" s="77"/>
      <c r="FS13" s="77"/>
      <c r="FT13" s="77"/>
      <c r="FU13" s="77"/>
      <c r="FV13" s="77"/>
      <c r="FW13" s="77"/>
      <c r="FX13" s="77"/>
      <c r="FY13" s="77"/>
      <c r="FZ13" s="77"/>
      <c r="GA13" s="77"/>
      <c r="GB13" s="77"/>
      <c r="GC13" s="77"/>
      <c r="GD13" s="77"/>
      <c r="GE13" s="77"/>
      <c r="GF13" s="77"/>
      <c r="GG13" s="77"/>
      <c r="GH13" s="77"/>
      <c r="GI13" s="77"/>
      <c r="GJ13" s="77"/>
      <c r="GK13" s="77"/>
      <c r="GL13" s="77"/>
      <c r="GM13" s="77"/>
      <c r="GN13" s="77"/>
      <c r="GO13" s="77"/>
      <c r="GP13" s="77"/>
      <c r="GQ13" s="77"/>
      <c r="GR13" s="77"/>
      <c r="GS13" s="77"/>
      <c r="GT13" s="77"/>
      <c r="GU13" s="77"/>
      <c r="GV13" s="77"/>
      <c r="GW13" s="77"/>
      <c r="GX13" s="77"/>
      <c r="GY13" s="77"/>
      <c r="GZ13" s="77"/>
      <c r="HA13" s="77"/>
      <c r="HB13" s="77"/>
      <c r="HC13" s="77"/>
      <c r="HD13" s="77"/>
      <c r="HE13" s="77"/>
      <c r="HF13" s="77"/>
      <c r="HG13" s="77"/>
      <c r="HH13" s="77"/>
      <c r="HI13" s="77"/>
      <c r="HJ13" s="77"/>
      <c r="HK13" s="77"/>
      <c r="HL13" s="77"/>
      <c r="HM13" s="77"/>
      <c r="HN13" s="77"/>
      <c r="HO13" s="77"/>
      <c r="HP13" s="77"/>
      <c r="HQ13" s="77"/>
      <c r="HR13" s="77"/>
      <c r="HS13" s="77"/>
      <c r="HT13" s="77"/>
      <c r="HU13" s="77"/>
      <c r="HV13" s="77"/>
      <c r="HW13" s="77"/>
      <c r="HX13" s="77"/>
      <c r="HY13" s="77"/>
      <c r="HZ13" s="77"/>
      <c r="IA13" s="77"/>
      <c r="IB13" s="77"/>
      <c r="IC13" s="77"/>
      <c r="ID13" s="77"/>
      <c r="IE13" s="77"/>
      <c r="IF13" s="77"/>
      <c r="IG13" s="77"/>
      <c r="IH13" s="77"/>
      <c r="II13" s="77"/>
      <c r="IJ13" s="77"/>
      <c r="IK13" s="77"/>
    </row>
    <row r="14" spans="1:245" x14ac:dyDescent="0.5">
      <c r="A14" s="368"/>
      <c r="B14" s="372"/>
      <c r="C14" s="115"/>
      <c r="D14" s="116"/>
      <c r="E14" s="116"/>
      <c r="F14" s="119"/>
      <c r="G14" s="188"/>
      <c r="H14" s="180"/>
      <c r="I14" s="181"/>
      <c r="J14" s="384"/>
      <c r="K14" s="134"/>
      <c r="L14" s="134"/>
      <c r="M14" s="135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  <c r="FP14" s="77"/>
      <c r="FQ14" s="77"/>
      <c r="FR14" s="77"/>
      <c r="FS14" s="77"/>
      <c r="FT14" s="77"/>
      <c r="FU14" s="77"/>
      <c r="FV14" s="77"/>
      <c r="FW14" s="77"/>
      <c r="FX14" s="77"/>
      <c r="FY14" s="77"/>
      <c r="FZ14" s="77"/>
      <c r="GA14" s="77"/>
      <c r="GB14" s="77"/>
      <c r="GC14" s="77"/>
      <c r="GD14" s="77"/>
      <c r="GE14" s="77"/>
      <c r="GF14" s="77"/>
      <c r="GG14" s="77"/>
      <c r="GH14" s="77"/>
      <c r="GI14" s="77"/>
      <c r="GJ14" s="77"/>
      <c r="GK14" s="77"/>
      <c r="GL14" s="77"/>
      <c r="GM14" s="77"/>
      <c r="GN14" s="77"/>
      <c r="GO14" s="77"/>
      <c r="GP14" s="77"/>
      <c r="GQ14" s="77"/>
      <c r="GR14" s="77"/>
      <c r="GS14" s="77"/>
      <c r="GT14" s="77"/>
      <c r="GU14" s="77"/>
      <c r="GV14" s="77"/>
      <c r="GW14" s="77"/>
      <c r="GX14" s="77"/>
      <c r="GY14" s="77"/>
      <c r="GZ14" s="77"/>
      <c r="HA14" s="77"/>
      <c r="HB14" s="77"/>
      <c r="HC14" s="77"/>
      <c r="HD14" s="77"/>
      <c r="HE14" s="77"/>
      <c r="HF14" s="77"/>
      <c r="HG14" s="77"/>
      <c r="HH14" s="77"/>
      <c r="HI14" s="77"/>
      <c r="HJ14" s="77"/>
      <c r="HK14" s="77"/>
      <c r="HL14" s="77"/>
      <c r="HM14" s="77"/>
      <c r="HN14" s="77"/>
      <c r="HO14" s="77"/>
      <c r="HP14" s="77"/>
      <c r="HQ14" s="77"/>
      <c r="HR14" s="77"/>
      <c r="HS14" s="77"/>
      <c r="HT14" s="77"/>
      <c r="HU14" s="77"/>
      <c r="HV14" s="77"/>
      <c r="HW14" s="77"/>
      <c r="HX14" s="77"/>
      <c r="HY14" s="77"/>
      <c r="HZ14" s="77"/>
      <c r="IA14" s="77"/>
      <c r="IB14" s="77"/>
      <c r="IC14" s="77"/>
      <c r="ID14" s="77"/>
      <c r="IE14" s="77"/>
      <c r="IF14" s="77"/>
      <c r="IG14" s="77"/>
      <c r="IH14" s="77"/>
      <c r="II14" s="77"/>
      <c r="IJ14" s="77"/>
      <c r="IK14" s="77"/>
    </row>
    <row r="15" spans="1:245" ht="22.5" thickBot="1" x14ac:dyDescent="0.55000000000000004">
      <c r="A15" s="369"/>
      <c r="B15" s="375"/>
      <c r="C15" s="120"/>
      <c r="D15" s="121"/>
      <c r="E15" s="121"/>
      <c r="F15" s="122"/>
      <c r="G15" s="190"/>
      <c r="H15" s="191"/>
      <c r="I15" s="363"/>
      <c r="J15" s="385"/>
      <c r="K15" s="136"/>
      <c r="L15" s="136"/>
      <c r="M15" s="13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G15" s="77"/>
      <c r="GH15" s="77"/>
      <c r="GI15" s="77"/>
      <c r="GJ15" s="77"/>
      <c r="GK15" s="77"/>
      <c r="GL15" s="77"/>
      <c r="GM15" s="77"/>
      <c r="GN15" s="77"/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S15" s="77"/>
      <c r="HT15" s="77"/>
      <c r="HU15" s="77"/>
      <c r="HV15" s="77"/>
      <c r="HW15" s="77"/>
      <c r="HX15" s="77"/>
      <c r="HY15" s="77"/>
      <c r="HZ15" s="77"/>
      <c r="IA15" s="77"/>
      <c r="IB15" s="77"/>
      <c r="IC15" s="77"/>
      <c r="ID15" s="77"/>
      <c r="IE15" s="77"/>
      <c r="IF15" s="77"/>
      <c r="IG15" s="77"/>
      <c r="IH15" s="77"/>
      <c r="II15" s="77"/>
      <c r="IJ15" s="77"/>
      <c r="IK15" s="77"/>
    </row>
    <row r="16" spans="1:245" s="77" customFormat="1" ht="25.5" x14ac:dyDescent="0.5">
      <c r="H16" s="689"/>
    </row>
    <row r="17" spans="8:8" s="77" customFormat="1" ht="30.75" x14ac:dyDescent="0.7">
      <c r="H17" s="688"/>
    </row>
    <row r="18" spans="8:8" s="77" customFormat="1" x14ac:dyDescent="0.5"/>
    <row r="19" spans="8:8" s="77" customFormat="1" x14ac:dyDescent="0.5"/>
    <row r="20" spans="8:8" s="77" customFormat="1" x14ac:dyDescent="0.5"/>
    <row r="21" spans="8:8" s="77" customFormat="1" x14ac:dyDescent="0.5"/>
    <row r="22" spans="8:8" s="77" customFormat="1" x14ac:dyDescent="0.5"/>
    <row r="23" spans="8:8" s="77" customFormat="1" x14ac:dyDescent="0.5"/>
    <row r="24" spans="8:8" s="77" customFormat="1" x14ac:dyDescent="0.5"/>
    <row r="25" spans="8:8" s="77" customFormat="1" x14ac:dyDescent="0.5"/>
    <row r="26" spans="8:8" s="77" customFormat="1" x14ac:dyDescent="0.5"/>
    <row r="27" spans="8:8" s="77" customFormat="1" x14ac:dyDescent="0.5"/>
    <row r="28" spans="8:8" s="77" customFormat="1" x14ac:dyDescent="0.5"/>
    <row r="29" spans="8:8" s="77" customFormat="1" x14ac:dyDescent="0.5"/>
  </sheetData>
  <phoneticPr fontId="27" type="noConversion"/>
  <pageMargins left="0.75" right="0.75" top="1" bottom="1" header="0.5" footer="0.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Preview_Witholding_TAX">
                <anchor>
                  <from>
                    <xdr:col>6</xdr:col>
                    <xdr:colOff>609600</xdr:colOff>
                    <xdr:row>7</xdr:row>
                    <xdr:rowOff>247650</xdr:rowOff>
                  </from>
                  <to>
                    <xdr:col>8</xdr:col>
                    <xdr:colOff>361950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utton 4">
              <controlPr defaultSize="0" print="0" autoFill="0" autoPict="0" macro="[0]!Print_Witholding_TAX">
                <anchor>
                  <from>
                    <xdr:col>6</xdr:col>
                    <xdr:colOff>600075</xdr:colOff>
                    <xdr:row>10</xdr:row>
                    <xdr:rowOff>238125</xdr:rowOff>
                  </from>
                  <to>
                    <xdr:col>8</xdr:col>
                    <xdr:colOff>352425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6" name="Button 5">
              <controlPr defaultSize="0" print="0" autoFill="0" autoPict="0" macro="[0]!Preview_Pay_Slip">
                <anchor>
                  <from>
                    <xdr:col>3</xdr:col>
                    <xdr:colOff>47625</xdr:colOff>
                    <xdr:row>7</xdr:row>
                    <xdr:rowOff>228600</xdr:rowOff>
                  </from>
                  <to>
                    <xdr:col>4</xdr:col>
                    <xdr:colOff>485775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7" name="Button 6">
              <controlPr defaultSize="0" print="0" autoFill="0" autoPict="0" macro="[0]!Print_Pay_Slip">
                <anchor>
                  <from>
                    <xdr:col>3</xdr:col>
                    <xdr:colOff>19050</xdr:colOff>
                    <xdr:row>10</xdr:row>
                    <xdr:rowOff>200025</xdr:rowOff>
                  </from>
                  <to>
                    <xdr:col>4</xdr:col>
                    <xdr:colOff>485775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8" name="Button 13">
              <controlPr defaultSize="0" print="0" autoFill="0" autoPict="0" macro="[0]!TAX01_0">
                <anchor>
                  <from>
                    <xdr:col>10</xdr:col>
                    <xdr:colOff>28575</xdr:colOff>
                    <xdr:row>7</xdr:row>
                    <xdr:rowOff>266700</xdr:rowOff>
                  </from>
                  <to>
                    <xdr:col>11</xdr:col>
                    <xdr:colOff>571500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9" name="Drop Down 14">
              <controlPr defaultSize="0" print="0" autoLine="0" autoPict="0">
                <anchor>
                  <from>
                    <xdr:col>3</xdr:col>
                    <xdr:colOff>76200</xdr:colOff>
                    <xdr:row>3</xdr:row>
                    <xdr:rowOff>114300</xdr:rowOff>
                  </from>
                  <to>
                    <xdr:col>4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0" name="Drop Down 15">
              <controlPr defaultSize="0" print="0" autoLine="0" autoPict="0">
                <anchor>
                  <from>
                    <xdr:col>3</xdr:col>
                    <xdr:colOff>76200</xdr:colOff>
                    <xdr:row>1</xdr:row>
                    <xdr:rowOff>57150</xdr:rowOff>
                  </from>
                  <to>
                    <xdr:col>4</xdr:col>
                    <xdr:colOff>361950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11" name="Button 17">
              <controlPr defaultSize="0" print="0" autoFill="0" autoPict="0" macro="[0]!SSF">
                <anchor>
                  <from>
                    <xdr:col>10</xdr:col>
                    <xdr:colOff>19050</xdr:colOff>
                    <xdr:row>5</xdr:row>
                    <xdr:rowOff>219075</xdr:rowOff>
                  </from>
                  <to>
                    <xdr:col>11</xdr:col>
                    <xdr:colOff>561975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12" name="Button 18">
              <controlPr defaultSize="0" print="0" autoFill="0" autoPict="0" macro="[0]!TAX01_A">
                <anchor>
                  <from>
                    <xdr:col>10</xdr:col>
                    <xdr:colOff>19050</xdr:colOff>
                    <xdr:row>12</xdr:row>
                    <xdr:rowOff>38100</xdr:rowOff>
                  </from>
                  <to>
                    <xdr:col>11</xdr:col>
                    <xdr:colOff>561975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13" name="Button 19">
              <controlPr defaultSize="0" print="0" autoFill="0" autoPict="0" macro="[0]!Tr_to_Bank">
                <anchor>
                  <from>
                    <xdr:col>10</xdr:col>
                    <xdr:colOff>19050</xdr:colOff>
                    <xdr:row>3</xdr:row>
                    <xdr:rowOff>104775</xdr:rowOff>
                  </from>
                  <to>
                    <xdr:col>11</xdr:col>
                    <xdr:colOff>561975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14" name="Button 28">
              <controlPr defaultSize="0" print="0" autoFill="0" autoPict="0" macro="[0]!CopyToTempdata">
                <anchor>
                  <from>
                    <xdr:col>0</xdr:col>
                    <xdr:colOff>257175</xdr:colOff>
                    <xdr:row>5</xdr:row>
                    <xdr:rowOff>104775</xdr:rowOff>
                  </from>
                  <to>
                    <xdr:col>1</xdr:col>
                    <xdr:colOff>685800</xdr:colOff>
                    <xdr:row>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15" name="Button 29">
              <controlPr defaultSize="0" print="0" autoFill="0" autoPict="0" macro="[0]!YearToDate">
                <anchor>
                  <from>
                    <xdr:col>0</xdr:col>
                    <xdr:colOff>247650</xdr:colOff>
                    <xdr:row>9</xdr:row>
                    <xdr:rowOff>85725</xdr:rowOff>
                  </from>
                  <to>
                    <xdr:col>1</xdr:col>
                    <xdr:colOff>704850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16" name="Button 30">
              <controlPr defaultSize="0" print="0" autoFill="0" autoPict="0" macro="[0]!ReportByCostCenter">
                <anchor>
                  <from>
                    <xdr:col>10</xdr:col>
                    <xdr:colOff>0</xdr:colOff>
                    <xdr:row>0</xdr:row>
                    <xdr:rowOff>323850</xdr:rowOff>
                  </from>
                  <to>
                    <xdr:col>11</xdr:col>
                    <xdr:colOff>542925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8" r:id="rId17" name="Button 66">
              <controlPr defaultSize="0" print="0" autoFill="0" autoPict="0" macro="[0]!TaxAmount">
                <anchor>
                  <from>
                    <xdr:col>0</xdr:col>
                    <xdr:colOff>257175</xdr:colOff>
                    <xdr:row>1</xdr:row>
                    <xdr:rowOff>200025</xdr:rowOff>
                  </from>
                  <to>
                    <xdr:col>1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18" name="Drop Down 67">
              <controlPr defaultSize="0" print="0" autoLine="0" autoPict="0">
                <anchor>
                  <from>
                    <xdr:col>6</xdr:col>
                    <xdr:colOff>590550</xdr:colOff>
                    <xdr:row>1</xdr:row>
                    <xdr:rowOff>85725</xdr:rowOff>
                  </from>
                  <to>
                    <xdr:col>8</xdr:col>
                    <xdr:colOff>142875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0" r:id="rId19" name="Drop Down 68">
              <controlPr defaultSize="0" print="0" autoLine="0" autoPict="0">
                <anchor>
                  <from>
                    <xdr:col>6</xdr:col>
                    <xdr:colOff>590550</xdr:colOff>
                    <xdr:row>3</xdr:row>
                    <xdr:rowOff>142875</xdr:rowOff>
                  </from>
                  <to>
                    <xdr:col>8</xdr:col>
                    <xdr:colOff>142875</xdr:colOff>
                    <xdr:row>3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10"/>
    <pageSetUpPr fitToPage="1"/>
  </sheetPr>
  <dimension ref="A1:E40"/>
  <sheetViews>
    <sheetView workbookViewId="0">
      <selection activeCell="F7" sqref="F7"/>
    </sheetView>
  </sheetViews>
  <sheetFormatPr defaultRowHeight="23.25" x14ac:dyDescent="0.5"/>
  <cols>
    <col min="1" max="1" width="5.28515625" style="442" customWidth="1"/>
    <col min="2" max="2" width="6.5703125" style="443" customWidth="1"/>
    <col min="3" max="3" width="108" style="444" customWidth="1"/>
    <col min="4" max="4" width="9.140625" style="418"/>
  </cols>
  <sheetData>
    <row r="1" spans="1:5" x14ac:dyDescent="0.5">
      <c r="A1" s="692" t="s">
        <v>527</v>
      </c>
      <c r="B1" s="693"/>
      <c r="C1" s="694"/>
      <c r="D1" s="695"/>
      <c r="E1" s="695"/>
    </row>
    <row r="2" spans="1:5" x14ac:dyDescent="0.5">
      <c r="A2" s="438"/>
      <c r="B2" s="439">
        <v>1.1000000000000001</v>
      </c>
      <c r="C2" s="696" t="s">
        <v>507</v>
      </c>
      <c r="D2" s="441"/>
      <c r="E2" s="697"/>
    </row>
    <row r="3" spans="1:5" x14ac:dyDescent="0.5">
      <c r="A3" s="438"/>
      <c r="B3" s="439"/>
      <c r="C3" s="696" t="s">
        <v>508</v>
      </c>
      <c r="D3" s="441"/>
      <c r="E3" s="697"/>
    </row>
    <row r="4" spans="1:5" x14ac:dyDescent="0.5">
      <c r="A4" s="438"/>
      <c r="B4" s="439"/>
      <c r="C4" s="698" t="s">
        <v>513</v>
      </c>
      <c r="D4" s="441"/>
      <c r="E4" s="697"/>
    </row>
    <row r="5" spans="1:5" x14ac:dyDescent="0.5">
      <c r="A5" s="438"/>
      <c r="B5" s="439"/>
      <c r="C5" s="696" t="s">
        <v>509</v>
      </c>
      <c r="D5" s="441"/>
      <c r="E5" s="697"/>
    </row>
    <row r="6" spans="1:5" x14ac:dyDescent="0.5">
      <c r="A6" s="438"/>
      <c r="B6" s="439"/>
      <c r="C6" s="698" t="s">
        <v>514</v>
      </c>
      <c r="D6" s="441"/>
      <c r="E6" s="697"/>
    </row>
    <row r="7" spans="1:5" x14ac:dyDescent="0.5">
      <c r="A7" s="438"/>
      <c r="B7" s="439"/>
      <c r="C7" s="696" t="s">
        <v>510</v>
      </c>
      <c r="D7" s="441"/>
      <c r="E7" s="697"/>
    </row>
    <row r="8" spans="1:5" x14ac:dyDescent="0.5">
      <c r="A8" s="438"/>
      <c r="B8" s="439"/>
      <c r="C8" s="698" t="s">
        <v>515</v>
      </c>
      <c r="D8" s="441"/>
      <c r="E8" s="697"/>
    </row>
    <row r="9" spans="1:5" x14ac:dyDescent="0.5">
      <c r="A9" s="438"/>
      <c r="B9" s="439"/>
      <c r="C9" s="696" t="s">
        <v>511</v>
      </c>
      <c r="D9" s="441"/>
      <c r="E9" s="697"/>
    </row>
    <row r="10" spans="1:5" x14ac:dyDescent="0.5">
      <c r="A10" s="438"/>
      <c r="B10" s="439">
        <v>1.2</v>
      </c>
      <c r="C10" s="698" t="s">
        <v>512</v>
      </c>
      <c r="D10" s="441"/>
      <c r="E10" s="697"/>
    </row>
    <row r="11" spans="1:5" s="81" customFormat="1" x14ac:dyDescent="0.5">
      <c r="A11" s="438" t="s">
        <v>528</v>
      </c>
      <c r="B11" s="439"/>
      <c r="C11" s="440"/>
      <c r="D11" s="441"/>
      <c r="E11" s="80"/>
    </row>
    <row r="12" spans="1:5" s="81" customFormat="1" x14ac:dyDescent="0.5">
      <c r="A12" s="438"/>
      <c r="B12" s="439">
        <v>2.1</v>
      </c>
      <c r="C12" s="440" t="s">
        <v>326</v>
      </c>
      <c r="D12" s="441"/>
      <c r="E12" s="80"/>
    </row>
    <row r="13" spans="1:5" s="81" customFormat="1" ht="45" x14ac:dyDescent="0.5">
      <c r="A13" s="438"/>
      <c r="B13" s="439">
        <v>2.2000000000000002</v>
      </c>
      <c r="C13" s="440" t="s">
        <v>516</v>
      </c>
      <c r="D13" s="441"/>
      <c r="E13" s="80"/>
    </row>
    <row r="14" spans="1:5" s="81" customFormat="1" ht="45" x14ac:dyDescent="0.5">
      <c r="A14" s="438"/>
      <c r="B14" s="439">
        <v>2.2999999999999998</v>
      </c>
      <c r="C14" s="440" t="s">
        <v>327</v>
      </c>
      <c r="D14" s="441"/>
      <c r="E14" s="80"/>
    </row>
    <row r="15" spans="1:5" s="81" customFormat="1" ht="45" x14ac:dyDescent="0.5">
      <c r="A15" s="438"/>
      <c r="B15" s="439">
        <v>2.4</v>
      </c>
      <c r="C15" s="440" t="s">
        <v>550</v>
      </c>
      <c r="D15" s="441"/>
      <c r="E15" s="80"/>
    </row>
    <row r="16" spans="1:5" s="81" customFormat="1" ht="45" x14ac:dyDescent="0.5">
      <c r="A16" s="438"/>
      <c r="B16" s="439">
        <v>2.5</v>
      </c>
      <c r="C16" s="440" t="s">
        <v>551</v>
      </c>
      <c r="D16" s="441"/>
      <c r="E16" s="80"/>
    </row>
    <row r="17" spans="1:5" s="81" customFormat="1" ht="45" x14ac:dyDescent="0.5">
      <c r="A17" s="438"/>
      <c r="B17" s="439">
        <v>2.6</v>
      </c>
      <c r="C17" s="440" t="s">
        <v>404</v>
      </c>
      <c r="D17" s="441"/>
      <c r="E17" s="80"/>
    </row>
    <row r="18" spans="1:5" s="81" customFormat="1" ht="52.5" customHeight="1" x14ac:dyDescent="0.5">
      <c r="A18" s="438"/>
      <c r="B18" s="439">
        <v>2.7</v>
      </c>
      <c r="C18" s="440" t="s">
        <v>533</v>
      </c>
      <c r="D18" s="441"/>
      <c r="E18" s="80"/>
    </row>
    <row r="19" spans="1:5" s="81" customFormat="1" x14ac:dyDescent="0.5">
      <c r="A19" s="438"/>
      <c r="B19" s="439">
        <v>2.8</v>
      </c>
      <c r="C19" s="440" t="s">
        <v>328</v>
      </c>
      <c r="D19" s="441"/>
      <c r="E19" s="80"/>
    </row>
    <row r="20" spans="1:5" s="81" customFormat="1" ht="45" x14ac:dyDescent="0.5">
      <c r="A20" s="438"/>
      <c r="B20" s="439">
        <v>2.9</v>
      </c>
      <c r="C20" s="440" t="s">
        <v>329</v>
      </c>
      <c r="D20" s="441"/>
      <c r="E20" s="80"/>
    </row>
    <row r="21" spans="1:5" s="81" customFormat="1" x14ac:dyDescent="0.5">
      <c r="A21" s="438" t="s">
        <v>529</v>
      </c>
      <c r="B21" s="439"/>
      <c r="C21" s="440"/>
      <c r="D21" s="441"/>
      <c r="E21" s="80"/>
    </row>
    <row r="22" spans="1:5" s="81" customFormat="1" x14ac:dyDescent="0.5">
      <c r="A22" s="438"/>
      <c r="B22" s="439">
        <v>3.1</v>
      </c>
      <c r="C22" s="440" t="s">
        <v>330</v>
      </c>
      <c r="D22" s="441"/>
      <c r="E22" s="80"/>
    </row>
    <row r="23" spans="1:5" s="81" customFormat="1" ht="24" customHeight="1" x14ac:dyDescent="0.5">
      <c r="A23" s="438"/>
      <c r="B23" s="439">
        <v>3.2</v>
      </c>
      <c r="C23" s="440" t="s">
        <v>340</v>
      </c>
      <c r="D23" s="441"/>
      <c r="E23" s="80"/>
    </row>
    <row r="24" spans="1:5" s="81" customFormat="1" x14ac:dyDescent="0.5">
      <c r="A24" s="438"/>
      <c r="B24" s="439">
        <v>3.3</v>
      </c>
      <c r="C24" s="440" t="s">
        <v>331</v>
      </c>
      <c r="D24" s="441"/>
      <c r="E24" s="80"/>
    </row>
    <row r="25" spans="1:5" s="81" customFormat="1" ht="45" x14ac:dyDescent="0.5">
      <c r="A25" s="438"/>
      <c r="B25" s="439">
        <v>3.4</v>
      </c>
      <c r="C25" s="440" t="s">
        <v>339</v>
      </c>
      <c r="D25" s="441"/>
      <c r="E25" s="80"/>
    </row>
    <row r="26" spans="1:5" s="81" customFormat="1" x14ac:dyDescent="0.5">
      <c r="A26" s="438"/>
      <c r="B26" s="439">
        <v>3.5</v>
      </c>
      <c r="C26" s="440" t="s">
        <v>350</v>
      </c>
      <c r="D26" s="441"/>
      <c r="E26" s="80"/>
    </row>
    <row r="27" spans="1:5" s="81" customFormat="1" x14ac:dyDescent="0.5">
      <c r="A27" s="438"/>
      <c r="B27" s="439">
        <v>3.6</v>
      </c>
      <c r="C27" s="440" t="s">
        <v>332</v>
      </c>
      <c r="D27" s="441"/>
      <c r="E27" s="80"/>
    </row>
    <row r="28" spans="1:5" s="81" customFormat="1" x14ac:dyDescent="0.5">
      <c r="A28" s="438" t="s">
        <v>530</v>
      </c>
      <c r="B28" s="439"/>
      <c r="C28" s="440"/>
      <c r="D28" s="441"/>
      <c r="E28" s="80"/>
    </row>
    <row r="29" spans="1:5" s="81" customFormat="1" ht="45" x14ac:dyDescent="0.5">
      <c r="A29" s="438"/>
      <c r="B29" s="439">
        <v>4.0999999999999996</v>
      </c>
      <c r="C29" s="440" t="s">
        <v>443</v>
      </c>
      <c r="D29" s="441"/>
      <c r="E29" s="80"/>
    </row>
    <row r="30" spans="1:5" s="81" customFormat="1" ht="45" x14ac:dyDescent="0.5">
      <c r="A30" s="438"/>
      <c r="B30" s="439">
        <v>4.2</v>
      </c>
      <c r="C30" s="440" t="s">
        <v>333</v>
      </c>
      <c r="D30" s="441"/>
      <c r="E30" s="80"/>
    </row>
    <row r="31" spans="1:5" s="81" customFormat="1" x14ac:dyDescent="0.5">
      <c r="A31" s="438"/>
      <c r="B31" s="439">
        <v>4.3</v>
      </c>
      <c r="C31" s="440" t="s">
        <v>346</v>
      </c>
      <c r="D31" s="441"/>
      <c r="E31" s="80"/>
    </row>
    <row r="32" spans="1:5" s="81" customFormat="1" ht="45" x14ac:dyDescent="0.5">
      <c r="A32" s="438"/>
      <c r="B32" s="439">
        <v>4.4000000000000004</v>
      </c>
      <c r="C32" s="440" t="s">
        <v>347</v>
      </c>
      <c r="D32" s="441"/>
      <c r="E32" s="80"/>
    </row>
    <row r="33" spans="1:5" s="81" customFormat="1" ht="45" x14ac:dyDescent="0.5">
      <c r="A33" s="438"/>
      <c r="B33" s="439">
        <v>4.5</v>
      </c>
      <c r="C33" s="440" t="s">
        <v>334</v>
      </c>
      <c r="D33" s="441"/>
      <c r="E33" s="80"/>
    </row>
    <row r="34" spans="1:5" s="81" customFormat="1" ht="45" x14ac:dyDescent="0.5">
      <c r="A34" s="438"/>
      <c r="B34" s="439">
        <v>4.5999999999999996</v>
      </c>
      <c r="C34" s="440" t="s">
        <v>338</v>
      </c>
      <c r="D34" s="441"/>
      <c r="E34" s="80"/>
    </row>
    <row r="35" spans="1:5" s="81" customFormat="1" ht="45" x14ac:dyDescent="0.5">
      <c r="A35" s="438"/>
      <c r="B35" s="439">
        <v>4.7</v>
      </c>
      <c r="C35" s="440" t="s">
        <v>531</v>
      </c>
      <c r="D35" s="441"/>
      <c r="E35" s="80"/>
    </row>
    <row r="36" spans="1:5" s="81" customFormat="1" ht="51" customHeight="1" x14ac:dyDescent="0.5">
      <c r="A36" s="438"/>
      <c r="B36" s="439">
        <v>4.8</v>
      </c>
      <c r="C36" s="440" t="s">
        <v>442</v>
      </c>
      <c r="D36" s="441"/>
      <c r="E36" s="80"/>
    </row>
    <row r="37" spans="1:5" s="81" customFormat="1" ht="45" x14ac:dyDescent="0.5">
      <c r="A37" s="438"/>
      <c r="B37" s="439">
        <v>4.9000000000000004</v>
      </c>
      <c r="C37" s="440" t="s">
        <v>552</v>
      </c>
      <c r="D37" s="441"/>
      <c r="E37" s="80"/>
    </row>
    <row r="38" spans="1:5" s="81" customFormat="1" ht="48.75" customHeight="1" x14ac:dyDescent="0.5">
      <c r="A38" s="438"/>
      <c r="B38" s="705">
        <v>4.0999999999999996</v>
      </c>
      <c r="C38" s="440" t="s">
        <v>532</v>
      </c>
      <c r="D38" s="441"/>
      <c r="E38" s="80"/>
    </row>
    <row r="39" spans="1:5" s="81" customFormat="1" x14ac:dyDescent="0.5">
      <c r="A39" s="438"/>
      <c r="B39" s="705">
        <v>4.1100000000000003</v>
      </c>
      <c r="C39" s="440" t="s">
        <v>335</v>
      </c>
      <c r="D39" s="441"/>
      <c r="E39" s="80"/>
    </row>
    <row r="40" spans="1:5" ht="22.5" x14ac:dyDescent="0.5">
      <c r="A40" s="699"/>
      <c r="B40" s="705">
        <v>4.12</v>
      </c>
      <c r="C40" s="440" t="s">
        <v>336</v>
      </c>
      <c r="D40" s="699"/>
      <c r="E40" s="699"/>
    </row>
  </sheetData>
  <phoneticPr fontId="27" type="noConversion"/>
  <pageMargins left="0.75" right="0.35" top="1" bottom="1" header="0.5" footer="0.5"/>
  <pageSetup paperSize="9" scale="7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1">
    <tabColor indexed="10"/>
  </sheetPr>
  <dimension ref="A1:XFD180"/>
  <sheetViews>
    <sheetView workbookViewId="0">
      <selection activeCell="F6" sqref="F6"/>
    </sheetView>
  </sheetViews>
  <sheetFormatPr defaultRowHeight="15" x14ac:dyDescent="0.2"/>
  <cols>
    <col min="1" max="1" width="7.42578125" style="564" bestFit="1" customWidth="1"/>
    <col min="2" max="2" width="38.7109375" style="564" bestFit="1" customWidth="1"/>
    <col min="3" max="3" width="50.7109375" style="564" customWidth="1"/>
    <col min="4" max="4" width="9.5703125" style="560" customWidth="1"/>
    <col min="5" max="5" width="6" style="564" customWidth="1"/>
    <col min="6" max="6" width="14.7109375" style="564" customWidth="1"/>
    <col min="7" max="7" width="13.140625" style="564" bestFit="1" customWidth="1"/>
    <col min="8" max="8" width="12.85546875" style="564" bestFit="1" customWidth="1"/>
    <col min="9" max="9" width="11.5703125" style="564" bestFit="1" customWidth="1"/>
    <col min="10" max="10" width="11.140625" style="564" bestFit="1" customWidth="1"/>
    <col min="11" max="11" width="9.28515625" style="564" bestFit="1" customWidth="1"/>
    <col min="12" max="12" width="16.140625" style="564" bestFit="1" customWidth="1"/>
    <col min="13" max="13" width="14.28515625" style="564" bestFit="1" customWidth="1"/>
    <col min="14" max="14" width="12.85546875" style="564" bestFit="1" customWidth="1"/>
    <col min="15" max="16" width="9.28515625" style="564" bestFit="1" customWidth="1"/>
    <col min="17" max="17" width="14.28515625" style="564" bestFit="1" customWidth="1"/>
    <col min="18" max="18" width="16.140625" style="564" bestFit="1" customWidth="1"/>
    <col min="19" max="19" width="9.140625" style="564"/>
    <col min="20" max="20" width="9.85546875" style="564" customWidth="1"/>
    <col min="21" max="30" width="9.140625" style="564"/>
    <col min="31" max="31" width="14.140625" style="564" bestFit="1" customWidth="1"/>
    <col min="32" max="32" width="10.28515625" style="564" bestFit="1" customWidth="1"/>
    <col min="33" max="33" width="11.7109375" style="564" bestFit="1" customWidth="1"/>
    <col min="34" max="16384" width="9.140625" style="564"/>
  </cols>
  <sheetData>
    <row r="1" spans="1:4" s="561" customFormat="1" x14ac:dyDescent="0.2">
      <c r="A1" s="559" t="s">
        <v>50</v>
      </c>
      <c r="B1" s="559" t="s">
        <v>167</v>
      </c>
      <c r="C1" s="559" t="s">
        <v>168</v>
      </c>
      <c r="D1" s="560"/>
    </row>
    <row r="2" spans="1:4" x14ac:dyDescent="0.2">
      <c r="A2" s="562">
        <v>1</v>
      </c>
      <c r="B2" s="562" t="s">
        <v>216</v>
      </c>
      <c r="C2" s="563" t="s">
        <v>353</v>
      </c>
    </row>
    <row r="3" spans="1:4" x14ac:dyDescent="0.2">
      <c r="A3" s="562">
        <v>2</v>
      </c>
      <c r="B3" s="562" t="s">
        <v>217</v>
      </c>
      <c r="C3" s="563" t="s">
        <v>406</v>
      </c>
    </row>
    <row r="4" spans="1:4" x14ac:dyDescent="0.2">
      <c r="A4" s="562">
        <v>3</v>
      </c>
      <c r="B4" s="562" t="s">
        <v>78</v>
      </c>
      <c r="C4" s="565" t="s">
        <v>428</v>
      </c>
    </row>
    <row r="5" spans="1:4" x14ac:dyDescent="0.2">
      <c r="A5" s="562">
        <v>4</v>
      </c>
      <c r="B5" s="562" t="s">
        <v>76</v>
      </c>
      <c r="C5" s="700" t="s">
        <v>517</v>
      </c>
    </row>
    <row r="6" spans="1:4" x14ac:dyDescent="0.2">
      <c r="A6" s="562">
        <v>5</v>
      </c>
      <c r="B6" s="562" t="s">
        <v>169</v>
      </c>
      <c r="C6" s="566">
        <v>1234567890</v>
      </c>
    </row>
    <row r="7" spans="1:4" x14ac:dyDescent="0.2">
      <c r="A7" s="562">
        <v>6</v>
      </c>
      <c r="B7" s="562" t="s">
        <v>304</v>
      </c>
      <c r="C7" s="563" t="s">
        <v>538</v>
      </c>
    </row>
    <row r="8" spans="1:4" x14ac:dyDescent="0.2">
      <c r="A8" s="562">
        <v>7</v>
      </c>
      <c r="B8" s="562" t="s">
        <v>180</v>
      </c>
      <c r="C8" s="567">
        <v>0.05</v>
      </c>
    </row>
    <row r="9" spans="1:4" x14ac:dyDescent="0.2">
      <c r="A9" s="562">
        <v>8</v>
      </c>
      <c r="B9" s="562" t="s">
        <v>188</v>
      </c>
      <c r="C9" s="567"/>
    </row>
    <row r="10" spans="1:4" x14ac:dyDescent="0.2">
      <c r="A10" s="562">
        <v>9</v>
      </c>
      <c r="B10" s="562" t="s">
        <v>193</v>
      </c>
      <c r="C10" s="568">
        <v>43099</v>
      </c>
    </row>
    <row r="11" spans="1:4" ht="19.5" customHeight="1" x14ac:dyDescent="0.2">
      <c r="A11" s="562">
        <v>10</v>
      </c>
      <c r="B11" s="562" t="s">
        <v>303</v>
      </c>
      <c r="C11" s="569"/>
    </row>
    <row r="12" spans="1:4" x14ac:dyDescent="0.2">
      <c r="A12" s="562">
        <v>11</v>
      </c>
      <c r="B12" s="562" t="s">
        <v>296</v>
      </c>
      <c r="C12" s="570">
        <v>42819</v>
      </c>
    </row>
    <row r="13" spans="1:4" x14ac:dyDescent="0.2">
      <c r="A13" s="562">
        <v>12</v>
      </c>
      <c r="B13" s="562" t="s">
        <v>325</v>
      </c>
      <c r="C13" s="571">
        <v>2560</v>
      </c>
    </row>
    <row r="50" spans="1:24" x14ac:dyDescent="0.2">
      <c r="A50" s="572" t="str">
        <f>CompanyProfile!$C$2</f>
        <v>บริษัท ตัวอย่าง จำกัด</v>
      </c>
      <c r="B50" s="573"/>
      <c r="C50" s="573"/>
      <c r="D50" s="573"/>
      <c r="E50" s="573"/>
      <c r="F50" s="573"/>
      <c r="G50" s="573"/>
    </row>
    <row r="51" spans="1:24" x14ac:dyDescent="0.2">
      <c r="A51" s="572" t="s">
        <v>192</v>
      </c>
      <c r="B51" s="573"/>
      <c r="C51" s="573"/>
      <c r="D51" s="573"/>
      <c r="E51" s="573"/>
      <c r="F51" s="573"/>
      <c r="G51" s="573"/>
    </row>
    <row r="52" spans="1:24" x14ac:dyDescent="0.2">
      <c r="A52" s="572" t="str">
        <f>"ประจำงวดวันที่ "&amp;TEXT(CompanyProfile!$C$12,"d ดดดด พ.ศ. bbbb")</f>
        <v>ประจำงวดวันที่ 25 มีนาคม พ.ศ. 2560</v>
      </c>
      <c r="B52" s="573"/>
      <c r="C52" s="573"/>
      <c r="D52" s="573"/>
      <c r="E52" s="573"/>
      <c r="F52" s="573"/>
      <c r="G52" s="573"/>
    </row>
    <row r="53" spans="1:24" x14ac:dyDescent="0.2">
      <c r="A53" s="497" t="s">
        <v>50</v>
      </c>
      <c r="B53" s="497" t="s">
        <v>185</v>
      </c>
      <c r="C53" s="498" t="s">
        <v>161</v>
      </c>
      <c r="D53" s="498" t="s">
        <v>159</v>
      </c>
      <c r="E53" s="498" t="s">
        <v>395</v>
      </c>
      <c r="F53" s="498" t="s">
        <v>160</v>
      </c>
      <c r="G53" s="499" t="s">
        <v>142</v>
      </c>
      <c r="H53" s="498" t="s">
        <v>395</v>
      </c>
      <c r="I53" s="498" t="s">
        <v>161</v>
      </c>
      <c r="J53" s="499" t="s">
        <v>142</v>
      </c>
    </row>
    <row r="54" spans="1:24" s="500" customFormat="1" ht="12.75" x14ac:dyDescent="0.2">
      <c r="A54" s="348">
        <v>2</v>
      </c>
      <c r="B54" s="348"/>
      <c r="C54" s="208">
        <v>3030471543</v>
      </c>
      <c r="D54" s="348" t="s">
        <v>218</v>
      </c>
      <c r="E54" s="500" t="s">
        <v>397</v>
      </c>
      <c r="F54" s="500" t="s">
        <v>398</v>
      </c>
      <c r="G54" s="501">
        <v>7551</v>
      </c>
      <c r="I54" s="348" t="s">
        <v>396</v>
      </c>
      <c r="J54" s="501">
        <v>7551</v>
      </c>
    </row>
    <row r="55" spans="1:24" s="500" customFormat="1" ht="12.75" x14ac:dyDescent="0.2">
      <c r="A55" s="348"/>
      <c r="B55" s="348"/>
      <c r="C55" s="208"/>
      <c r="D55" s="348"/>
      <c r="F55" s="500" t="s">
        <v>191</v>
      </c>
      <c r="G55" s="510">
        <v>270652.5</v>
      </c>
      <c r="I55" s="348"/>
      <c r="J55" s="501"/>
    </row>
    <row r="56" spans="1:24" s="500" customFormat="1" ht="12.75" x14ac:dyDescent="0.2">
      <c r="A56" s="348"/>
      <c r="B56" s="348"/>
      <c r="C56" s="208"/>
      <c r="D56" s="348"/>
      <c r="F56" s="500" t="s">
        <v>190</v>
      </c>
      <c r="G56" s="510">
        <v>428402.5</v>
      </c>
      <c r="I56" s="348"/>
      <c r="J56" s="501"/>
    </row>
    <row r="61" spans="1:24" s="500" customFormat="1" ht="12.75" x14ac:dyDescent="0.2">
      <c r="A61" s="348"/>
      <c r="P61" s="574"/>
      <c r="T61" s="575"/>
      <c r="X61" s="553"/>
    </row>
    <row r="62" spans="1:24" s="198" customFormat="1" ht="10.5" x14ac:dyDescent="0.15">
      <c r="A62" s="513"/>
      <c r="P62" s="514"/>
      <c r="T62" s="515"/>
    </row>
    <row r="63" spans="1:24" s="198" customFormat="1" ht="10.5" x14ac:dyDescent="0.15">
      <c r="A63" s="513"/>
      <c r="P63" s="514"/>
      <c r="T63" s="515"/>
      <c r="W63" s="516" t="str">
        <f>"เลขประจำตัวผู้เสียภาษีอากร     "&amp;CompanyProfile!$C$5</f>
        <v>เลขประจำตัวผู้เสียภาษีอากร     1234567890123</v>
      </c>
      <c r="X63" s="322"/>
    </row>
    <row r="64" spans="1:24" s="198" customFormat="1" ht="22.5" x14ac:dyDescent="0.3">
      <c r="A64" s="513" t="s">
        <v>117</v>
      </c>
      <c r="B64" s="517" t="s">
        <v>186</v>
      </c>
      <c r="G64" s="716" t="s">
        <v>431</v>
      </c>
      <c r="H64" s="717"/>
      <c r="I64" s="717"/>
      <c r="J64" s="717"/>
      <c r="K64" s="717"/>
      <c r="L64" s="717"/>
      <c r="M64" s="717"/>
      <c r="N64" s="717"/>
      <c r="O64" s="717"/>
      <c r="P64" s="717"/>
      <c r="Q64" s="717"/>
      <c r="R64" s="717"/>
      <c r="S64" s="717"/>
      <c r="T64" s="717"/>
      <c r="U64" s="717"/>
      <c r="V64" s="718"/>
      <c r="W64" s="198" t="s">
        <v>116</v>
      </c>
      <c r="X64" s="322"/>
    </row>
    <row r="65" spans="1:28" s="198" customFormat="1" ht="10.5" x14ac:dyDescent="0.15">
      <c r="G65" s="518" t="s">
        <v>432</v>
      </c>
      <c r="H65" s="519"/>
      <c r="I65" s="520"/>
      <c r="J65" s="520"/>
      <c r="K65" s="520"/>
      <c r="L65" s="520"/>
      <c r="M65" s="520"/>
      <c r="N65" s="520" t="s">
        <v>118</v>
      </c>
      <c r="O65" s="520"/>
      <c r="P65" s="521"/>
      <c r="Q65" s="522" t="s">
        <v>433</v>
      </c>
      <c r="R65" s="522" t="s">
        <v>119</v>
      </c>
      <c r="S65" s="522"/>
      <c r="T65" s="523"/>
      <c r="U65" s="522"/>
      <c r="V65" s="524"/>
      <c r="AB65" s="525"/>
    </row>
    <row r="66" spans="1:28" s="528" customFormat="1" ht="9" x14ac:dyDescent="0.15">
      <c r="A66" s="526" t="s">
        <v>120</v>
      </c>
      <c r="B66" s="526"/>
      <c r="C66" s="719" t="s">
        <v>121</v>
      </c>
      <c r="D66" s="720"/>
      <c r="E66" s="720"/>
      <c r="F66" s="720"/>
      <c r="G66" s="720"/>
      <c r="H66" s="720"/>
      <c r="I66" s="720"/>
      <c r="J66" s="720"/>
      <c r="K66" s="720"/>
      <c r="L66" s="720"/>
      <c r="M66" s="720"/>
      <c r="N66" s="720"/>
      <c r="O66" s="721"/>
      <c r="P66" s="527" t="s">
        <v>122</v>
      </c>
      <c r="Q66" s="722" t="s">
        <v>123</v>
      </c>
      <c r="R66" s="723"/>
      <c r="S66" s="723"/>
      <c r="T66" s="723"/>
      <c r="U66" s="724"/>
      <c r="V66" s="725" t="s">
        <v>124</v>
      </c>
      <c r="W66" s="726"/>
      <c r="X66" s="726"/>
      <c r="Y66" s="727"/>
      <c r="Z66" s="725" t="s">
        <v>125</v>
      </c>
      <c r="AA66" s="726"/>
      <c r="AB66" s="727"/>
    </row>
    <row r="67" spans="1:28" s="528" customFormat="1" ht="9" x14ac:dyDescent="0.15">
      <c r="A67" s="529" t="s">
        <v>126</v>
      </c>
      <c r="B67" s="529"/>
      <c r="C67" s="530"/>
      <c r="D67" s="530"/>
      <c r="E67" s="530"/>
      <c r="F67" s="719" t="s">
        <v>127</v>
      </c>
      <c r="G67" s="720"/>
      <c r="H67" s="720"/>
      <c r="I67" s="720"/>
      <c r="J67" s="720"/>
      <c r="K67" s="720"/>
      <c r="L67" s="720"/>
      <c r="M67" s="720"/>
      <c r="N67" s="720"/>
      <c r="O67" s="721"/>
      <c r="P67" s="531" t="s">
        <v>128</v>
      </c>
      <c r="Q67" s="532" t="s">
        <v>129</v>
      </c>
      <c r="R67" s="719" t="s">
        <v>130</v>
      </c>
      <c r="S67" s="721"/>
      <c r="T67" s="730" t="s">
        <v>131</v>
      </c>
      <c r="U67" s="731"/>
      <c r="V67" s="732" t="s">
        <v>132</v>
      </c>
      <c r="W67" s="733"/>
      <c r="X67" s="733"/>
      <c r="Y67" s="734"/>
      <c r="Z67" s="732" t="s">
        <v>133</v>
      </c>
      <c r="AA67" s="733"/>
      <c r="AB67" s="734"/>
    </row>
    <row r="68" spans="1:28" s="528" customFormat="1" ht="9" x14ac:dyDescent="0.15">
      <c r="A68" s="529"/>
      <c r="B68" s="529"/>
      <c r="C68" s="530"/>
      <c r="D68" s="530"/>
      <c r="E68" s="530"/>
      <c r="F68" s="536"/>
      <c r="G68" s="530"/>
      <c r="H68" s="530"/>
      <c r="I68" s="530"/>
      <c r="J68" s="530"/>
      <c r="K68" s="530"/>
      <c r="L68" s="530"/>
      <c r="M68" s="530"/>
      <c r="N68" s="530"/>
      <c r="O68" s="537"/>
      <c r="P68" s="531" t="s">
        <v>134</v>
      </c>
      <c r="Q68" s="538" t="s">
        <v>135</v>
      </c>
      <c r="R68" s="530" t="s">
        <v>546</v>
      </c>
      <c r="S68" s="532" t="s">
        <v>547</v>
      </c>
      <c r="T68" s="735"/>
      <c r="U68" s="736"/>
      <c r="V68" s="532" t="s">
        <v>136</v>
      </c>
      <c r="W68" s="532" t="s">
        <v>137</v>
      </c>
      <c r="X68" s="725" t="s">
        <v>138</v>
      </c>
      <c r="Y68" s="727"/>
      <c r="Z68" s="539"/>
      <c r="AA68" s="540"/>
      <c r="AB68" s="541"/>
    </row>
    <row r="69" spans="1:28" s="528" customFormat="1" ht="9" x14ac:dyDescent="0.15">
      <c r="A69" s="529"/>
      <c r="B69" s="542"/>
      <c r="C69" s="543" t="s">
        <v>139</v>
      </c>
      <c r="D69" s="543"/>
      <c r="E69" s="543"/>
      <c r="F69" s="543"/>
      <c r="G69" s="543"/>
      <c r="H69" s="543"/>
      <c r="I69" s="543"/>
      <c r="J69" s="543"/>
      <c r="K69" s="543"/>
      <c r="L69" s="543"/>
      <c r="M69" s="543"/>
      <c r="N69" s="543"/>
      <c r="O69" s="541"/>
      <c r="P69" s="531" t="s">
        <v>140</v>
      </c>
      <c r="Q69" s="538" t="s">
        <v>141</v>
      </c>
      <c r="R69" s="543"/>
      <c r="S69" s="544"/>
      <c r="T69" s="722" t="s">
        <v>142</v>
      </c>
      <c r="U69" s="724"/>
      <c r="V69" s="544"/>
      <c r="W69" s="538" t="s">
        <v>143</v>
      </c>
      <c r="X69" s="732" t="s">
        <v>144</v>
      </c>
      <c r="Y69" s="734"/>
      <c r="Z69" s="728" t="s">
        <v>142</v>
      </c>
      <c r="AA69" s="729"/>
      <c r="AB69" s="537" t="s">
        <v>145</v>
      </c>
    </row>
    <row r="70" spans="1:28" s="528" customFormat="1" ht="9" x14ac:dyDescent="0.15">
      <c r="A70" s="533"/>
      <c r="B70" s="545"/>
      <c r="C70" s="546"/>
      <c r="D70" s="546"/>
      <c r="E70" s="546"/>
      <c r="F70" s="546"/>
      <c r="G70" s="546"/>
      <c r="H70" s="546"/>
      <c r="I70" s="546"/>
      <c r="J70" s="546"/>
      <c r="K70" s="546"/>
      <c r="L70" s="546"/>
      <c r="M70" s="546"/>
      <c r="N70" s="546"/>
      <c r="O70" s="547"/>
      <c r="P70" s="548"/>
      <c r="Q70" s="549"/>
      <c r="R70" s="546"/>
      <c r="S70" s="549"/>
      <c r="T70" s="550" t="s">
        <v>146</v>
      </c>
      <c r="U70" s="551" t="s">
        <v>147</v>
      </c>
      <c r="V70" s="549"/>
      <c r="W70" s="552" t="s">
        <v>148</v>
      </c>
      <c r="X70" s="534" t="s">
        <v>146</v>
      </c>
      <c r="Y70" s="551" t="s">
        <v>147</v>
      </c>
      <c r="Z70" s="551" t="s">
        <v>146</v>
      </c>
      <c r="AA70" s="551" t="s">
        <v>147</v>
      </c>
      <c r="AB70" s="535" t="s">
        <v>149</v>
      </c>
    </row>
    <row r="71" spans="1:28" s="586" customFormat="1" ht="11.25" x14ac:dyDescent="0.15">
      <c r="A71" s="576"/>
      <c r="B71" s="577"/>
      <c r="C71" s="578">
        <v>1</v>
      </c>
      <c r="D71" s="579">
        <v>2</v>
      </c>
      <c r="E71" s="579">
        <v>3</v>
      </c>
      <c r="F71" s="579">
        <v>4</v>
      </c>
      <c r="G71" s="579">
        <v>5</v>
      </c>
      <c r="H71" s="579">
        <v>6</v>
      </c>
      <c r="I71" s="579">
        <v>7</v>
      </c>
      <c r="J71" s="579">
        <v>8</v>
      </c>
      <c r="K71" s="579">
        <v>9</v>
      </c>
      <c r="L71" s="579">
        <v>0</v>
      </c>
      <c r="M71" s="579">
        <v>1</v>
      </c>
      <c r="N71" s="579">
        <v>2</v>
      </c>
      <c r="O71" s="580">
        <v>3</v>
      </c>
      <c r="P71" s="581"/>
      <c r="Q71" s="582"/>
      <c r="R71" s="583"/>
      <c r="S71" s="582"/>
      <c r="T71" s="584"/>
      <c r="U71" s="577"/>
      <c r="V71" s="582"/>
      <c r="W71" s="582"/>
      <c r="X71" s="585"/>
      <c r="Y71" s="583"/>
      <c r="Z71" s="585"/>
      <c r="AA71" s="583"/>
      <c r="AB71" s="582"/>
    </row>
    <row r="72" spans="1:28" s="586" customFormat="1" ht="11.25" hidden="1" x14ac:dyDescent="0.15">
      <c r="A72" s="576"/>
      <c r="B72" s="587"/>
      <c r="C72" s="588"/>
      <c r="D72" s="588"/>
      <c r="E72" s="588"/>
      <c r="F72" s="578">
        <v>1</v>
      </c>
      <c r="G72" s="579">
        <v>2</v>
      </c>
      <c r="H72" s="579">
        <v>3</v>
      </c>
      <c r="I72" s="579">
        <v>4</v>
      </c>
      <c r="J72" s="579">
        <v>5</v>
      </c>
      <c r="K72" s="579">
        <v>6</v>
      </c>
      <c r="L72" s="579">
        <v>7</v>
      </c>
      <c r="M72" s="579">
        <v>8</v>
      </c>
      <c r="N72" s="579">
        <v>9</v>
      </c>
      <c r="O72" s="579">
        <v>0</v>
      </c>
      <c r="P72" s="589"/>
      <c r="Q72" s="576"/>
      <c r="R72" s="588"/>
      <c r="S72" s="576"/>
      <c r="T72" s="590"/>
      <c r="U72" s="587"/>
      <c r="V72" s="576"/>
      <c r="W72" s="576"/>
      <c r="X72" s="591"/>
      <c r="Y72" s="588"/>
      <c r="Z72" s="591"/>
      <c r="AA72" s="588"/>
      <c r="AB72" s="576"/>
    </row>
    <row r="73" spans="1:28" s="586" customFormat="1" ht="11.25" x14ac:dyDescent="0.15">
      <c r="A73" s="576"/>
      <c r="B73" s="587" t="s">
        <v>475</v>
      </c>
      <c r="C73" s="592"/>
      <c r="D73" s="588"/>
      <c r="E73" s="588"/>
      <c r="F73" s="588"/>
      <c r="G73" s="588"/>
      <c r="H73" s="588"/>
      <c r="I73" s="588"/>
      <c r="J73" s="588"/>
      <c r="K73" s="588"/>
      <c r="L73" s="588"/>
      <c r="M73" s="588"/>
      <c r="N73" s="588"/>
      <c r="O73" s="593"/>
      <c r="P73" s="589"/>
      <c r="Q73" s="576" t="s">
        <v>554</v>
      </c>
      <c r="R73" s="588">
        <v>5</v>
      </c>
      <c r="S73" s="576">
        <v>4</v>
      </c>
      <c r="T73" s="591">
        <v>217000</v>
      </c>
      <c r="U73" s="594"/>
      <c r="V73" s="576" t="s">
        <v>534</v>
      </c>
      <c r="W73" s="576"/>
      <c r="X73" s="591">
        <v>139000</v>
      </c>
      <c r="Y73" s="594"/>
      <c r="Z73" s="591">
        <v>3510</v>
      </c>
      <c r="AA73" s="594"/>
      <c r="AB73" s="595" t="s">
        <v>505</v>
      </c>
    </row>
    <row r="74" spans="1:28" s="586" customFormat="1" ht="7.5" customHeight="1" x14ac:dyDescent="0.15">
      <c r="A74" s="596"/>
      <c r="B74" s="597"/>
      <c r="C74" s="598"/>
      <c r="D74" s="598"/>
      <c r="E74" s="598"/>
      <c r="F74" s="598"/>
      <c r="G74" s="598"/>
      <c r="H74" s="598"/>
      <c r="I74" s="598"/>
      <c r="J74" s="598"/>
      <c r="K74" s="598"/>
      <c r="L74" s="598"/>
      <c r="M74" s="598"/>
      <c r="N74" s="598"/>
      <c r="O74" s="599"/>
      <c r="P74" s="600"/>
      <c r="Q74" s="596"/>
      <c r="R74" s="598"/>
      <c r="S74" s="596"/>
      <c r="T74" s="601"/>
      <c r="U74" s="597"/>
      <c r="V74" s="596"/>
      <c r="W74" s="596"/>
      <c r="X74" s="602"/>
      <c r="Y74" s="598"/>
      <c r="Z74" s="602"/>
      <c r="AA74" s="598"/>
      <c r="AB74" s="596"/>
    </row>
    <row r="75" spans="1:28" s="586" customFormat="1" ht="11.25" x14ac:dyDescent="0.15">
      <c r="A75" s="588"/>
      <c r="B75" s="587"/>
      <c r="C75" s="588"/>
      <c r="D75" s="588"/>
      <c r="E75" s="588"/>
      <c r="F75" s="588"/>
      <c r="G75" s="588"/>
      <c r="H75" s="588"/>
      <c r="I75" s="588"/>
      <c r="J75" s="588"/>
      <c r="K75" s="588"/>
      <c r="L75" s="588"/>
      <c r="M75" s="588"/>
      <c r="N75" s="588"/>
      <c r="O75" s="588"/>
      <c r="P75" s="603"/>
      <c r="Q75" s="588"/>
      <c r="R75" s="588"/>
      <c r="S75" s="588"/>
      <c r="T75" s="604"/>
      <c r="U75" s="587"/>
      <c r="V75" s="588"/>
      <c r="W75" s="588"/>
      <c r="X75" s="605"/>
      <c r="Y75" s="588"/>
      <c r="Z75" s="605"/>
      <c r="AA75" s="588"/>
      <c r="AB75" s="588"/>
    </row>
    <row r="77" spans="1:28" s="607" customFormat="1" ht="24" customHeight="1" thickBot="1" x14ac:dyDescent="0.25">
      <c r="A77" s="606"/>
      <c r="P77" s="608"/>
      <c r="T77" s="609" t="s">
        <v>151</v>
      </c>
      <c r="U77" s="610"/>
      <c r="V77" s="610"/>
      <c r="W77" s="611"/>
      <c r="X77" s="612"/>
      <c r="Y77" s="613" t="s">
        <v>150</v>
      </c>
      <c r="Z77" s="612"/>
      <c r="AA77" s="613" t="s">
        <v>150</v>
      </c>
      <c r="AB77" s="614"/>
    </row>
    <row r="78" spans="1:28" s="615" customFormat="1" ht="13.5" thickTop="1" x14ac:dyDescent="0.2"/>
    <row r="79" spans="1:28" s="615" customFormat="1" ht="12.75" x14ac:dyDescent="0.2"/>
    <row r="80" spans="1:28" s="616" customFormat="1" ht="27" customHeight="1" x14ac:dyDescent="0.15">
      <c r="V80" s="616" t="s">
        <v>211</v>
      </c>
    </row>
    <row r="81" spans="1:16384" s="616" customFormat="1" ht="27.75" customHeight="1" x14ac:dyDescent="0.15">
      <c r="V81" s="616" t="s">
        <v>212</v>
      </c>
    </row>
    <row r="82" spans="1:16384" s="616" customFormat="1" ht="27" customHeight="1" x14ac:dyDescent="0.15">
      <c r="V82" s="616" t="s">
        <v>213</v>
      </c>
    </row>
    <row r="84" spans="1:16384" x14ac:dyDescent="0.2">
      <c r="AE84" s="307" t="s">
        <v>214</v>
      </c>
      <c r="AF84" s="307" t="s">
        <v>52</v>
      </c>
      <c r="AG84" s="307" t="s">
        <v>52</v>
      </c>
    </row>
    <row r="85" spans="1:16384" s="618" customFormat="1" x14ac:dyDescent="0.2">
      <c r="A85" s="617">
        <v>1</v>
      </c>
      <c r="B85" s="617">
        <v>2</v>
      </c>
      <c r="C85" s="617">
        <v>3</v>
      </c>
      <c r="D85" s="617">
        <v>4</v>
      </c>
      <c r="E85" s="617">
        <v>5</v>
      </c>
      <c r="F85" s="617">
        <v>6</v>
      </c>
      <c r="G85" s="617">
        <v>7</v>
      </c>
      <c r="H85" s="617">
        <v>8</v>
      </c>
      <c r="I85" s="617">
        <v>9</v>
      </c>
      <c r="J85" s="617">
        <v>10</v>
      </c>
      <c r="K85" s="617">
        <v>11</v>
      </c>
      <c r="L85" s="617">
        <v>12</v>
      </c>
      <c r="M85" s="617">
        <v>13</v>
      </c>
      <c r="N85" s="617">
        <v>14</v>
      </c>
      <c r="O85" s="617">
        <v>15</v>
      </c>
      <c r="P85" s="617">
        <v>16</v>
      </c>
      <c r="Q85" s="617">
        <v>17</v>
      </c>
      <c r="R85" s="617">
        <v>18</v>
      </c>
      <c r="S85" s="617">
        <v>19</v>
      </c>
      <c r="T85" s="617">
        <v>20</v>
      </c>
      <c r="U85" s="564"/>
      <c r="V85" s="564"/>
      <c r="W85" s="564"/>
      <c r="X85" s="564"/>
      <c r="Y85" s="564"/>
      <c r="Z85" s="564"/>
      <c r="AA85" s="564"/>
      <c r="AB85" s="564"/>
      <c r="AC85" s="564"/>
      <c r="AD85" s="564"/>
      <c r="AE85" s="308"/>
      <c r="AF85" s="308"/>
      <c r="AG85" s="308"/>
      <c r="AH85" s="564"/>
      <c r="AI85" s="564"/>
    </row>
    <row r="86" spans="1:16384" s="629" customFormat="1" x14ac:dyDescent="0.2">
      <c r="A86" s="619" t="s">
        <v>120</v>
      </c>
      <c r="B86" s="620" t="s">
        <v>173</v>
      </c>
      <c r="C86" s="621" t="s">
        <v>178</v>
      </c>
      <c r="D86" s="622" t="s">
        <v>77</v>
      </c>
      <c r="E86" s="623" t="s">
        <v>177</v>
      </c>
      <c r="F86" s="624" t="s">
        <v>171</v>
      </c>
      <c r="G86" s="625"/>
      <c r="H86" s="625"/>
      <c r="I86" s="625"/>
      <c r="J86" s="625"/>
      <c r="K86" s="625"/>
      <c r="L86" s="625"/>
      <c r="M86" s="625"/>
      <c r="N86" s="625"/>
      <c r="O86" s="625" t="s">
        <v>172</v>
      </c>
      <c r="P86" s="625"/>
      <c r="Q86" s="625"/>
      <c r="R86" s="625"/>
      <c r="S86" s="625"/>
      <c r="T86" s="626" t="s">
        <v>54</v>
      </c>
      <c r="U86" s="564"/>
      <c r="V86" s="564"/>
      <c r="W86" s="564"/>
      <c r="X86" s="564"/>
      <c r="Y86" s="564"/>
      <c r="Z86" s="564"/>
      <c r="AA86" s="564"/>
      <c r="AB86" s="564"/>
      <c r="AC86" s="564"/>
      <c r="AD86" s="564"/>
      <c r="AE86" s="309" t="s">
        <v>215</v>
      </c>
      <c r="AF86" s="309" t="s">
        <v>299</v>
      </c>
      <c r="AG86" s="309" t="s">
        <v>299</v>
      </c>
      <c r="AH86" s="564"/>
      <c r="AI86" s="564"/>
      <c r="AJ86" s="628"/>
      <c r="AK86" s="628"/>
      <c r="AL86" s="628"/>
    </row>
    <row r="87" spans="1:16384" s="640" customFormat="1" x14ac:dyDescent="0.2">
      <c r="A87" s="630" t="s">
        <v>126</v>
      </c>
      <c r="B87" s="631"/>
      <c r="C87" s="632" t="s">
        <v>179</v>
      </c>
      <c r="D87" s="633"/>
      <c r="E87" s="634"/>
      <c r="F87" s="635" t="s">
        <v>306</v>
      </c>
      <c r="G87" s="636" t="s">
        <v>51</v>
      </c>
      <c r="H87" s="636" t="s">
        <v>407</v>
      </c>
      <c r="I87" s="636" t="s">
        <v>408</v>
      </c>
      <c r="J87" s="636" t="s">
        <v>437</v>
      </c>
      <c r="K87" s="636" t="s">
        <v>438</v>
      </c>
      <c r="L87" s="636" t="s">
        <v>352</v>
      </c>
      <c r="M87" s="636" t="s">
        <v>53</v>
      </c>
      <c r="N87" s="636" t="s">
        <v>57</v>
      </c>
      <c r="O87" s="636" t="s">
        <v>174</v>
      </c>
      <c r="P87" s="636" t="s">
        <v>55</v>
      </c>
      <c r="Q87" s="636" t="s">
        <v>176</v>
      </c>
      <c r="R87" s="636" t="s">
        <v>53</v>
      </c>
      <c r="S87" s="636" t="s">
        <v>307</v>
      </c>
      <c r="T87" s="637"/>
      <c r="U87" s="564"/>
      <c r="V87" s="564"/>
      <c r="W87" s="564"/>
      <c r="X87" s="564"/>
      <c r="Y87" s="564"/>
      <c r="Z87" s="564"/>
      <c r="AA87" s="564"/>
      <c r="AB87" s="564"/>
      <c r="AC87" s="564"/>
      <c r="AD87" s="564"/>
      <c r="AE87" s="310" t="s">
        <v>55</v>
      </c>
      <c r="AF87" s="310" t="s">
        <v>214</v>
      </c>
      <c r="AG87" s="310" t="s">
        <v>300</v>
      </c>
      <c r="AH87" s="564"/>
      <c r="AI87" s="564"/>
      <c r="AJ87" s="639"/>
      <c r="AK87" s="639"/>
      <c r="AL87" s="639"/>
    </row>
    <row r="88" spans="1:16384" s="651" customFormat="1" ht="11.25" customHeight="1" x14ac:dyDescent="0.2">
      <c r="A88" s="641">
        <v>1</v>
      </c>
      <c r="B88" s="642">
        <v>1001</v>
      </c>
      <c r="C88" s="643" t="s">
        <v>409</v>
      </c>
      <c r="D88" s="644" t="s">
        <v>411</v>
      </c>
      <c r="E88" s="645" t="s">
        <v>444</v>
      </c>
      <c r="F88" s="646">
        <v>150000</v>
      </c>
      <c r="G88" s="647">
        <v>1500</v>
      </c>
      <c r="H88" s="648">
        <v>2500</v>
      </c>
      <c r="I88" s="648">
        <v>1500</v>
      </c>
      <c r="J88" s="648">
        <v>2500</v>
      </c>
      <c r="K88" s="648">
        <v>3500</v>
      </c>
      <c r="L88" s="648">
        <v>4500</v>
      </c>
      <c r="M88" s="648">
        <v>5500</v>
      </c>
      <c r="N88" s="648">
        <v>171500</v>
      </c>
      <c r="O88" s="649">
        <v>20601</v>
      </c>
      <c r="P88" s="648">
        <v>750</v>
      </c>
      <c r="Q88" s="648"/>
      <c r="R88" s="648"/>
      <c r="S88" s="648">
        <v>21351</v>
      </c>
      <c r="T88" s="648">
        <v>150149</v>
      </c>
      <c r="U88" s="564"/>
      <c r="V88" s="564"/>
      <c r="W88" s="564"/>
      <c r="X88" s="564"/>
      <c r="Y88" s="564"/>
      <c r="Z88" s="564"/>
      <c r="AA88" s="564"/>
      <c r="AB88" s="564"/>
      <c r="AC88" s="564"/>
      <c r="AD88" s="564"/>
      <c r="AE88" s="648">
        <v>157500</v>
      </c>
      <c r="AF88" s="648">
        <v>18467</v>
      </c>
      <c r="AG88" s="648">
        <v>2134</v>
      </c>
      <c r="AH88" s="564"/>
      <c r="AI88" s="564"/>
    </row>
    <row r="89" spans="1:16384" s="651" customFormat="1" ht="11.25" customHeight="1" x14ac:dyDescent="0.2">
      <c r="A89" s="641">
        <v>0</v>
      </c>
      <c r="B89" s="642">
        <v>0</v>
      </c>
      <c r="C89" s="643">
        <v>0</v>
      </c>
      <c r="D89" s="644">
        <v>0</v>
      </c>
      <c r="E89" s="645">
        <v>0</v>
      </c>
      <c r="F89" s="646">
        <v>0</v>
      </c>
      <c r="G89" s="647">
        <v>0</v>
      </c>
      <c r="H89" s="648">
        <v>0</v>
      </c>
      <c r="I89" s="648">
        <v>0</v>
      </c>
      <c r="J89" s="648">
        <v>0</v>
      </c>
      <c r="K89" s="648">
        <v>0</v>
      </c>
      <c r="L89" s="648">
        <v>0</v>
      </c>
      <c r="M89" s="648">
        <v>0</v>
      </c>
      <c r="N89" s="648">
        <v>0</v>
      </c>
      <c r="O89" s="649">
        <v>0</v>
      </c>
      <c r="P89" s="648">
        <v>0</v>
      </c>
      <c r="Q89" s="648">
        <v>0</v>
      </c>
      <c r="R89" s="648">
        <v>0</v>
      </c>
      <c r="S89" s="648">
        <v>0</v>
      </c>
      <c r="T89" s="648">
        <v>0</v>
      </c>
      <c r="U89" s="564">
        <v>0</v>
      </c>
      <c r="V89" s="564">
        <v>0</v>
      </c>
      <c r="W89" s="564">
        <v>0</v>
      </c>
      <c r="X89" s="564">
        <v>0</v>
      </c>
      <c r="Y89" s="564">
        <v>0</v>
      </c>
      <c r="Z89" s="564">
        <v>0</v>
      </c>
      <c r="AA89" s="564">
        <v>0</v>
      </c>
      <c r="AB89" s="564">
        <v>0</v>
      </c>
      <c r="AC89" s="564">
        <v>0</v>
      </c>
      <c r="AD89" s="564">
        <v>0</v>
      </c>
      <c r="AE89" s="648">
        <v>0</v>
      </c>
      <c r="AF89" s="648">
        <v>0</v>
      </c>
      <c r="AG89" s="648">
        <v>0</v>
      </c>
      <c r="AH89" s="564">
        <v>0</v>
      </c>
      <c r="AI89" s="564">
        <v>0</v>
      </c>
      <c r="AJ89" s="651">
        <v>0</v>
      </c>
      <c r="AK89" s="651">
        <v>0</v>
      </c>
      <c r="AL89" s="651">
        <v>0</v>
      </c>
      <c r="AM89" s="651">
        <v>0</v>
      </c>
      <c r="AN89" s="651">
        <v>0</v>
      </c>
      <c r="AO89" s="651">
        <v>0</v>
      </c>
      <c r="AP89" s="651">
        <v>0</v>
      </c>
      <c r="AQ89" s="651">
        <v>0</v>
      </c>
      <c r="AR89" s="651">
        <v>0</v>
      </c>
      <c r="AS89" s="651">
        <v>0</v>
      </c>
      <c r="AT89" s="651">
        <v>0</v>
      </c>
      <c r="AU89" s="651">
        <v>0</v>
      </c>
      <c r="AV89" s="651">
        <v>0</v>
      </c>
      <c r="AW89" s="651">
        <v>0</v>
      </c>
      <c r="AX89" s="651">
        <v>0</v>
      </c>
      <c r="AY89" s="651">
        <v>0</v>
      </c>
      <c r="AZ89" s="651">
        <v>0</v>
      </c>
      <c r="BA89" s="651">
        <v>0</v>
      </c>
      <c r="BB89" s="651">
        <v>0</v>
      </c>
      <c r="BC89" s="651">
        <v>0</v>
      </c>
      <c r="BD89" s="651">
        <v>0</v>
      </c>
      <c r="BE89" s="651">
        <v>0</v>
      </c>
      <c r="BF89" s="651">
        <v>0</v>
      </c>
      <c r="BG89" s="651">
        <v>0</v>
      </c>
      <c r="BH89" s="651">
        <v>0</v>
      </c>
      <c r="BI89" s="651">
        <v>0</v>
      </c>
      <c r="BJ89" s="651">
        <v>0</v>
      </c>
      <c r="BK89" s="651">
        <v>0</v>
      </c>
      <c r="BL89" s="651">
        <v>0</v>
      </c>
      <c r="BM89" s="651">
        <v>0</v>
      </c>
      <c r="BN89" s="651">
        <v>0</v>
      </c>
      <c r="BO89" s="651">
        <v>0</v>
      </c>
      <c r="BP89" s="651">
        <v>0</v>
      </c>
      <c r="BQ89" s="651">
        <v>0</v>
      </c>
      <c r="BR89" s="651">
        <v>0</v>
      </c>
      <c r="BS89" s="651">
        <v>0</v>
      </c>
      <c r="BT89" s="651">
        <v>0</v>
      </c>
      <c r="BU89" s="651">
        <v>0</v>
      </c>
      <c r="BV89" s="651">
        <v>0</v>
      </c>
      <c r="BW89" s="651">
        <v>0</v>
      </c>
      <c r="BX89" s="651">
        <v>0</v>
      </c>
      <c r="BY89" s="651">
        <v>0</v>
      </c>
      <c r="BZ89" s="651">
        <v>0</v>
      </c>
      <c r="CA89" s="651">
        <v>0</v>
      </c>
      <c r="CB89" s="651">
        <v>0</v>
      </c>
      <c r="CC89" s="651">
        <v>0</v>
      </c>
      <c r="CD89" s="651">
        <v>0</v>
      </c>
      <c r="CE89" s="651">
        <v>0</v>
      </c>
      <c r="CF89" s="651">
        <v>0</v>
      </c>
      <c r="CG89" s="651">
        <v>0</v>
      </c>
      <c r="CH89" s="651">
        <v>0</v>
      </c>
      <c r="CI89" s="651">
        <v>0</v>
      </c>
      <c r="CJ89" s="651">
        <v>0</v>
      </c>
      <c r="CK89" s="651">
        <v>0</v>
      </c>
      <c r="CL89" s="651">
        <v>0</v>
      </c>
      <c r="CM89" s="651">
        <v>0</v>
      </c>
      <c r="CN89" s="651">
        <v>0</v>
      </c>
      <c r="CO89" s="651">
        <v>0</v>
      </c>
      <c r="CP89" s="651">
        <v>0</v>
      </c>
      <c r="CQ89" s="651">
        <v>0</v>
      </c>
      <c r="CR89" s="651">
        <v>0</v>
      </c>
      <c r="CS89" s="651">
        <v>0</v>
      </c>
      <c r="CT89" s="651">
        <v>0</v>
      </c>
      <c r="CU89" s="651">
        <v>0</v>
      </c>
      <c r="CV89" s="651">
        <v>0</v>
      </c>
      <c r="CW89" s="651">
        <v>0</v>
      </c>
      <c r="CX89" s="651">
        <v>0</v>
      </c>
      <c r="CY89" s="651">
        <v>0</v>
      </c>
      <c r="CZ89" s="651">
        <v>0</v>
      </c>
      <c r="DA89" s="651">
        <v>0</v>
      </c>
      <c r="DB89" s="651">
        <v>0</v>
      </c>
      <c r="DC89" s="651">
        <v>0</v>
      </c>
      <c r="DD89" s="651">
        <v>0</v>
      </c>
      <c r="DE89" s="651">
        <v>0</v>
      </c>
      <c r="DF89" s="651">
        <v>0</v>
      </c>
      <c r="DG89" s="651">
        <v>0</v>
      </c>
      <c r="DH89" s="651">
        <v>0</v>
      </c>
      <c r="DI89" s="651">
        <v>0</v>
      </c>
      <c r="DJ89" s="651">
        <v>0</v>
      </c>
      <c r="DK89" s="651">
        <v>0</v>
      </c>
      <c r="DL89" s="651">
        <v>0</v>
      </c>
      <c r="DM89" s="651">
        <v>0</v>
      </c>
      <c r="DN89" s="651">
        <v>0</v>
      </c>
      <c r="DO89" s="651">
        <v>0</v>
      </c>
      <c r="DP89" s="651">
        <v>0</v>
      </c>
      <c r="DQ89" s="651">
        <v>0</v>
      </c>
      <c r="DR89" s="651">
        <v>0</v>
      </c>
      <c r="DS89" s="651">
        <v>0</v>
      </c>
      <c r="DT89" s="651">
        <v>0</v>
      </c>
      <c r="DU89" s="651">
        <v>0</v>
      </c>
      <c r="DV89" s="651">
        <v>0</v>
      </c>
      <c r="DW89" s="651">
        <v>0</v>
      </c>
      <c r="DX89" s="651">
        <v>0</v>
      </c>
      <c r="DY89" s="651">
        <v>0</v>
      </c>
      <c r="DZ89" s="651">
        <v>0</v>
      </c>
      <c r="EA89" s="651">
        <v>0</v>
      </c>
      <c r="EB89" s="651">
        <v>0</v>
      </c>
      <c r="EC89" s="651">
        <v>0</v>
      </c>
      <c r="ED89" s="651">
        <v>0</v>
      </c>
      <c r="EE89" s="651">
        <v>0</v>
      </c>
      <c r="EF89" s="651">
        <v>0</v>
      </c>
      <c r="EG89" s="651">
        <v>0</v>
      </c>
      <c r="EH89" s="651">
        <v>0</v>
      </c>
      <c r="EI89" s="651">
        <v>0</v>
      </c>
      <c r="EJ89" s="651">
        <v>0</v>
      </c>
      <c r="EK89" s="651">
        <v>0</v>
      </c>
      <c r="EL89" s="651">
        <v>0</v>
      </c>
      <c r="EM89" s="651">
        <v>0</v>
      </c>
      <c r="EN89" s="651">
        <v>0</v>
      </c>
      <c r="EO89" s="651">
        <v>0</v>
      </c>
      <c r="EP89" s="651">
        <v>0</v>
      </c>
      <c r="EQ89" s="651">
        <v>0</v>
      </c>
      <c r="ER89" s="651">
        <v>0</v>
      </c>
      <c r="ES89" s="651">
        <v>0</v>
      </c>
      <c r="ET89" s="651">
        <v>0</v>
      </c>
      <c r="EU89" s="651">
        <v>0</v>
      </c>
      <c r="EV89" s="651">
        <v>0</v>
      </c>
      <c r="EW89" s="651">
        <v>0</v>
      </c>
      <c r="EX89" s="651">
        <v>0</v>
      </c>
      <c r="EY89" s="651">
        <v>0</v>
      </c>
      <c r="EZ89" s="651">
        <v>0</v>
      </c>
      <c r="FA89" s="651">
        <v>0</v>
      </c>
      <c r="FB89" s="651">
        <v>0</v>
      </c>
      <c r="FC89" s="651">
        <v>0</v>
      </c>
      <c r="FD89" s="651">
        <v>0</v>
      </c>
      <c r="FE89" s="651">
        <v>0</v>
      </c>
      <c r="FF89" s="651">
        <v>0</v>
      </c>
      <c r="FG89" s="651">
        <v>0</v>
      </c>
      <c r="FH89" s="651">
        <v>0</v>
      </c>
      <c r="FI89" s="651">
        <v>0</v>
      </c>
      <c r="FJ89" s="651">
        <v>0</v>
      </c>
      <c r="FK89" s="651">
        <v>0</v>
      </c>
      <c r="FL89" s="651">
        <v>0</v>
      </c>
      <c r="FM89" s="651">
        <v>0</v>
      </c>
      <c r="FN89" s="651">
        <v>0</v>
      </c>
      <c r="FO89" s="651">
        <v>0</v>
      </c>
      <c r="FP89" s="651">
        <v>0</v>
      </c>
      <c r="FQ89" s="651">
        <v>0</v>
      </c>
      <c r="FR89" s="651">
        <v>0</v>
      </c>
      <c r="FS89" s="651">
        <v>0</v>
      </c>
      <c r="FT89" s="651">
        <v>0</v>
      </c>
      <c r="FU89" s="651">
        <v>0</v>
      </c>
      <c r="FV89" s="651">
        <v>0</v>
      </c>
      <c r="FW89" s="651">
        <v>0</v>
      </c>
      <c r="FX89" s="651">
        <v>0</v>
      </c>
      <c r="FY89" s="651">
        <v>0</v>
      </c>
      <c r="FZ89" s="651">
        <v>0</v>
      </c>
      <c r="GA89" s="651">
        <v>0</v>
      </c>
      <c r="GB89" s="651">
        <v>0</v>
      </c>
      <c r="GC89" s="651">
        <v>0</v>
      </c>
      <c r="GD89" s="651">
        <v>0</v>
      </c>
      <c r="GE89" s="651">
        <v>0</v>
      </c>
      <c r="GF89" s="651">
        <v>0</v>
      </c>
      <c r="GG89" s="651">
        <v>0</v>
      </c>
      <c r="GH89" s="651">
        <v>0</v>
      </c>
      <c r="GI89" s="651">
        <v>0</v>
      </c>
      <c r="GJ89" s="651">
        <v>0</v>
      </c>
      <c r="GK89" s="651">
        <v>0</v>
      </c>
      <c r="GL89" s="651">
        <v>0</v>
      </c>
      <c r="GM89" s="651">
        <v>0</v>
      </c>
      <c r="GN89" s="651">
        <v>0</v>
      </c>
      <c r="GO89" s="651">
        <v>0</v>
      </c>
      <c r="GP89" s="651">
        <v>0</v>
      </c>
      <c r="GQ89" s="651">
        <v>0</v>
      </c>
      <c r="GR89" s="651">
        <v>0</v>
      </c>
      <c r="GS89" s="651">
        <v>0</v>
      </c>
      <c r="GT89" s="651">
        <v>0</v>
      </c>
      <c r="GU89" s="651">
        <v>0</v>
      </c>
      <c r="GV89" s="651">
        <v>0</v>
      </c>
      <c r="GW89" s="651">
        <v>0</v>
      </c>
      <c r="GX89" s="651">
        <v>0</v>
      </c>
      <c r="GY89" s="651">
        <v>0</v>
      </c>
      <c r="GZ89" s="651">
        <v>0</v>
      </c>
      <c r="HA89" s="651">
        <v>0</v>
      </c>
      <c r="HB89" s="651">
        <v>0</v>
      </c>
      <c r="HC89" s="651">
        <v>0</v>
      </c>
      <c r="HD89" s="651">
        <v>0</v>
      </c>
      <c r="HE89" s="651">
        <v>0</v>
      </c>
      <c r="HF89" s="651">
        <v>0</v>
      </c>
      <c r="HG89" s="651">
        <v>0</v>
      </c>
      <c r="HH89" s="651">
        <v>0</v>
      </c>
      <c r="HI89" s="651">
        <v>0</v>
      </c>
      <c r="HJ89" s="651">
        <v>0</v>
      </c>
      <c r="HK89" s="651">
        <v>0</v>
      </c>
      <c r="HL89" s="651">
        <v>0</v>
      </c>
      <c r="HM89" s="651">
        <v>0</v>
      </c>
      <c r="HN89" s="651">
        <v>0</v>
      </c>
      <c r="HO89" s="651">
        <v>0</v>
      </c>
      <c r="HP89" s="651">
        <v>0</v>
      </c>
      <c r="HQ89" s="651">
        <v>0</v>
      </c>
      <c r="HR89" s="651">
        <v>0</v>
      </c>
      <c r="HS89" s="651">
        <v>0</v>
      </c>
      <c r="HT89" s="651">
        <v>0</v>
      </c>
      <c r="HU89" s="651">
        <v>0</v>
      </c>
      <c r="HV89" s="651">
        <v>0</v>
      </c>
      <c r="HW89" s="651">
        <v>0</v>
      </c>
      <c r="HX89" s="651">
        <v>0</v>
      </c>
      <c r="HY89" s="651">
        <v>0</v>
      </c>
      <c r="HZ89" s="651">
        <v>0</v>
      </c>
      <c r="IA89" s="651">
        <v>0</v>
      </c>
      <c r="IB89" s="651">
        <v>0</v>
      </c>
      <c r="IC89" s="651">
        <v>0</v>
      </c>
      <c r="ID89" s="651">
        <v>0</v>
      </c>
      <c r="IE89" s="651">
        <v>0</v>
      </c>
      <c r="IF89" s="651">
        <v>0</v>
      </c>
      <c r="IG89" s="651">
        <v>0</v>
      </c>
      <c r="IH89" s="651">
        <v>0</v>
      </c>
      <c r="II89" s="651">
        <v>0</v>
      </c>
      <c r="IJ89" s="651">
        <v>0</v>
      </c>
      <c r="IK89" s="651">
        <v>0</v>
      </c>
      <c r="IL89" s="651">
        <v>0</v>
      </c>
      <c r="IM89" s="651">
        <v>0</v>
      </c>
      <c r="IN89" s="651">
        <v>0</v>
      </c>
      <c r="IO89" s="651">
        <v>0</v>
      </c>
      <c r="IP89" s="651">
        <v>0</v>
      </c>
      <c r="IQ89" s="651">
        <v>0</v>
      </c>
      <c r="IR89" s="651">
        <v>0</v>
      </c>
      <c r="IS89" s="651">
        <v>0</v>
      </c>
      <c r="IT89" s="651">
        <v>0</v>
      </c>
      <c r="IU89" s="651">
        <v>0</v>
      </c>
      <c r="IV89" s="651">
        <v>0</v>
      </c>
      <c r="IW89" s="651">
        <v>0</v>
      </c>
      <c r="IX89" s="651">
        <v>0</v>
      </c>
      <c r="IY89" s="651">
        <v>0</v>
      </c>
      <c r="IZ89" s="651">
        <v>0</v>
      </c>
      <c r="JA89" s="651">
        <v>0</v>
      </c>
      <c r="JB89" s="651">
        <v>0</v>
      </c>
      <c r="JC89" s="651">
        <v>0</v>
      </c>
      <c r="JD89" s="651">
        <v>0</v>
      </c>
      <c r="JE89" s="651">
        <v>0</v>
      </c>
      <c r="JF89" s="651">
        <v>0</v>
      </c>
      <c r="JG89" s="651">
        <v>0</v>
      </c>
      <c r="JH89" s="651">
        <v>0</v>
      </c>
      <c r="JI89" s="651">
        <v>0</v>
      </c>
      <c r="JJ89" s="651">
        <v>0</v>
      </c>
      <c r="JK89" s="651">
        <v>0</v>
      </c>
      <c r="JL89" s="651">
        <v>0</v>
      </c>
      <c r="JM89" s="651">
        <v>0</v>
      </c>
      <c r="JN89" s="651">
        <v>0</v>
      </c>
      <c r="JO89" s="651">
        <v>0</v>
      </c>
      <c r="JP89" s="651">
        <v>0</v>
      </c>
      <c r="JQ89" s="651">
        <v>0</v>
      </c>
      <c r="JR89" s="651">
        <v>0</v>
      </c>
      <c r="JS89" s="651">
        <v>0</v>
      </c>
      <c r="JT89" s="651">
        <v>0</v>
      </c>
      <c r="JU89" s="651">
        <v>0</v>
      </c>
      <c r="JV89" s="651">
        <v>0</v>
      </c>
      <c r="JW89" s="651">
        <v>0</v>
      </c>
      <c r="JX89" s="651">
        <v>0</v>
      </c>
      <c r="JY89" s="651">
        <v>0</v>
      </c>
      <c r="JZ89" s="651">
        <v>0</v>
      </c>
      <c r="KA89" s="651">
        <v>0</v>
      </c>
      <c r="KB89" s="651">
        <v>0</v>
      </c>
      <c r="KC89" s="651">
        <v>0</v>
      </c>
      <c r="KD89" s="651">
        <v>0</v>
      </c>
      <c r="KE89" s="651">
        <v>0</v>
      </c>
      <c r="KF89" s="651">
        <v>0</v>
      </c>
      <c r="KG89" s="651">
        <v>0</v>
      </c>
      <c r="KH89" s="651">
        <v>0</v>
      </c>
      <c r="KI89" s="651">
        <v>0</v>
      </c>
      <c r="KJ89" s="651">
        <v>0</v>
      </c>
      <c r="KK89" s="651">
        <v>0</v>
      </c>
      <c r="KL89" s="651">
        <v>0</v>
      </c>
      <c r="KM89" s="651">
        <v>0</v>
      </c>
      <c r="KN89" s="651">
        <v>0</v>
      </c>
      <c r="KO89" s="651">
        <v>0</v>
      </c>
      <c r="KP89" s="651">
        <v>0</v>
      </c>
      <c r="KQ89" s="651">
        <v>0</v>
      </c>
      <c r="KR89" s="651">
        <v>0</v>
      </c>
      <c r="KS89" s="651">
        <v>0</v>
      </c>
      <c r="KT89" s="651">
        <v>0</v>
      </c>
      <c r="KU89" s="651">
        <v>0</v>
      </c>
      <c r="KV89" s="651">
        <v>0</v>
      </c>
      <c r="KW89" s="651">
        <v>0</v>
      </c>
      <c r="KX89" s="651">
        <v>0</v>
      </c>
      <c r="KY89" s="651">
        <v>0</v>
      </c>
      <c r="KZ89" s="651">
        <v>0</v>
      </c>
      <c r="LA89" s="651">
        <v>0</v>
      </c>
      <c r="LB89" s="651">
        <v>0</v>
      </c>
      <c r="LC89" s="651">
        <v>0</v>
      </c>
      <c r="LD89" s="651">
        <v>0</v>
      </c>
      <c r="LE89" s="651">
        <v>0</v>
      </c>
      <c r="LF89" s="651">
        <v>0</v>
      </c>
      <c r="LG89" s="651">
        <v>0</v>
      </c>
      <c r="LH89" s="651">
        <v>0</v>
      </c>
      <c r="LI89" s="651">
        <v>0</v>
      </c>
      <c r="LJ89" s="651">
        <v>0</v>
      </c>
      <c r="LK89" s="651">
        <v>0</v>
      </c>
      <c r="LL89" s="651">
        <v>0</v>
      </c>
      <c r="LM89" s="651">
        <v>0</v>
      </c>
      <c r="LN89" s="651">
        <v>0</v>
      </c>
      <c r="LO89" s="651">
        <v>0</v>
      </c>
      <c r="LP89" s="651">
        <v>0</v>
      </c>
      <c r="LQ89" s="651">
        <v>0</v>
      </c>
      <c r="LR89" s="651">
        <v>0</v>
      </c>
      <c r="LS89" s="651">
        <v>0</v>
      </c>
      <c r="LT89" s="651">
        <v>0</v>
      </c>
      <c r="LU89" s="651">
        <v>0</v>
      </c>
      <c r="LV89" s="651">
        <v>0</v>
      </c>
      <c r="LW89" s="651">
        <v>0</v>
      </c>
      <c r="LX89" s="651">
        <v>0</v>
      </c>
      <c r="LY89" s="651">
        <v>0</v>
      </c>
      <c r="LZ89" s="651">
        <v>0</v>
      </c>
      <c r="MA89" s="651">
        <v>0</v>
      </c>
      <c r="MB89" s="651">
        <v>0</v>
      </c>
      <c r="MC89" s="651">
        <v>0</v>
      </c>
      <c r="MD89" s="651">
        <v>0</v>
      </c>
      <c r="ME89" s="651">
        <v>0</v>
      </c>
      <c r="MF89" s="651">
        <v>0</v>
      </c>
      <c r="MG89" s="651">
        <v>0</v>
      </c>
      <c r="MH89" s="651">
        <v>0</v>
      </c>
      <c r="MI89" s="651">
        <v>0</v>
      </c>
      <c r="MJ89" s="651">
        <v>0</v>
      </c>
      <c r="MK89" s="651">
        <v>0</v>
      </c>
      <c r="ML89" s="651">
        <v>0</v>
      </c>
      <c r="MM89" s="651">
        <v>0</v>
      </c>
      <c r="MN89" s="651">
        <v>0</v>
      </c>
      <c r="MO89" s="651">
        <v>0</v>
      </c>
      <c r="MP89" s="651">
        <v>0</v>
      </c>
      <c r="MQ89" s="651">
        <v>0</v>
      </c>
      <c r="MR89" s="651">
        <v>0</v>
      </c>
      <c r="MS89" s="651">
        <v>0</v>
      </c>
      <c r="MT89" s="651">
        <v>0</v>
      </c>
      <c r="MU89" s="651">
        <v>0</v>
      </c>
      <c r="MV89" s="651">
        <v>0</v>
      </c>
      <c r="MW89" s="651">
        <v>0</v>
      </c>
      <c r="MX89" s="651">
        <v>0</v>
      </c>
      <c r="MY89" s="651">
        <v>0</v>
      </c>
      <c r="MZ89" s="651">
        <v>0</v>
      </c>
      <c r="NA89" s="651">
        <v>0</v>
      </c>
      <c r="NB89" s="651">
        <v>0</v>
      </c>
      <c r="NC89" s="651">
        <v>0</v>
      </c>
      <c r="ND89" s="651">
        <v>0</v>
      </c>
      <c r="NE89" s="651">
        <v>0</v>
      </c>
      <c r="NF89" s="651">
        <v>0</v>
      </c>
      <c r="NG89" s="651">
        <v>0</v>
      </c>
      <c r="NH89" s="651">
        <v>0</v>
      </c>
      <c r="NI89" s="651">
        <v>0</v>
      </c>
      <c r="NJ89" s="651">
        <v>0</v>
      </c>
      <c r="NK89" s="651">
        <v>0</v>
      </c>
      <c r="NL89" s="651">
        <v>0</v>
      </c>
      <c r="NM89" s="651">
        <v>0</v>
      </c>
      <c r="NN89" s="651">
        <v>0</v>
      </c>
      <c r="NO89" s="651">
        <v>0</v>
      </c>
      <c r="NP89" s="651">
        <v>0</v>
      </c>
      <c r="NQ89" s="651">
        <v>0</v>
      </c>
      <c r="NR89" s="651">
        <v>0</v>
      </c>
      <c r="NS89" s="651">
        <v>0</v>
      </c>
      <c r="NT89" s="651">
        <v>0</v>
      </c>
      <c r="NU89" s="651">
        <v>0</v>
      </c>
      <c r="NV89" s="651">
        <v>0</v>
      </c>
      <c r="NW89" s="651">
        <v>0</v>
      </c>
      <c r="NX89" s="651">
        <v>0</v>
      </c>
      <c r="NY89" s="651">
        <v>0</v>
      </c>
      <c r="NZ89" s="651">
        <v>0</v>
      </c>
      <c r="OA89" s="651">
        <v>0</v>
      </c>
      <c r="OB89" s="651">
        <v>0</v>
      </c>
      <c r="OC89" s="651">
        <v>0</v>
      </c>
      <c r="OD89" s="651">
        <v>0</v>
      </c>
      <c r="OE89" s="651">
        <v>0</v>
      </c>
      <c r="OF89" s="651">
        <v>0</v>
      </c>
      <c r="OG89" s="651">
        <v>0</v>
      </c>
      <c r="OH89" s="651">
        <v>0</v>
      </c>
      <c r="OI89" s="651">
        <v>0</v>
      </c>
      <c r="OJ89" s="651">
        <v>0</v>
      </c>
      <c r="OK89" s="651">
        <v>0</v>
      </c>
      <c r="OL89" s="651">
        <v>0</v>
      </c>
      <c r="OM89" s="651">
        <v>0</v>
      </c>
      <c r="ON89" s="651">
        <v>0</v>
      </c>
      <c r="OO89" s="651">
        <v>0</v>
      </c>
      <c r="OP89" s="651">
        <v>0</v>
      </c>
      <c r="OQ89" s="651">
        <v>0</v>
      </c>
      <c r="OR89" s="651">
        <v>0</v>
      </c>
      <c r="OS89" s="651">
        <v>0</v>
      </c>
      <c r="OT89" s="651">
        <v>0</v>
      </c>
      <c r="OU89" s="651">
        <v>0</v>
      </c>
      <c r="OV89" s="651">
        <v>0</v>
      </c>
      <c r="OW89" s="651">
        <v>0</v>
      </c>
      <c r="OX89" s="651">
        <v>0</v>
      </c>
      <c r="OY89" s="651">
        <v>0</v>
      </c>
      <c r="OZ89" s="651">
        <v>0</v>
      </c>
      <c r="PA89" s="651">
        <v>0</v>
      </c>
      <c r="PB89" s="651">
        <v>0</v>
      </c>
      <c r="PC89" s="651">
        <v>0</v>
      </c>
      <c r="PD89" s="651">
        <v>0</v>
      </c>
      <c r="PE89" s="651">
        <v>0</v>
      </c>
      <c r="PF89" s="651">
        <v>0</v>
      </c>
      <c r="PG89" s="651">
        <v>0</v>
      </c>
      <c r="PH89" s="651">
        <v>0</v>
      </c>
      <c r="PI89" s="651">
        <v>0</v>
      </c>
      <c r="PJ89" s="651">
        <v>0</v>
      </c>
      <c r="PK89" s="651">
        <v>0</v>
      </c>
      <c r="PL89" s="651">
        <v>0</v>
      </c>
      <c r="PM89" s="651">
        <v>0</v>
      </c>
      <c r="PN89" s="651">
        <v>0</v>
      </c>
      <c r="PO89" s="651">
        <v>0</v>
      </c>
      <c r="PP89" s="651">
        <v>0</v>
      </c>
      <c r="PQ89" s="651">
        <v>0</v>
      </c>
      <c r="PR89" s="651">
        <v>0</v>
      </c>
      <c r="PS89" s="651">
        <v>0</v>
      </c>
      <c r="PT89" s="651">
        <v>0</v>
      </c>
      <c r="PU89" s="651">
        <v>0</v>
      </c>
      <c r="PV89" s="651">
        <v>0</v>
      </c>
      <c r="PW89" s="651">
        <v>0</v>
      </c>
      <c r="PX89" s="651">
        <v>0</v>
      </c>
      <c r="PY89" s="651">
        <v>0</v>
      </c>
      <c r="PZ89" s="651">
        <v>0</v>
      </c>
      <c r="QA89" s="651">
        <v>0</v>
      </c>
      <c r="QB89" s="651">
        <v>0</v>
      </c>
      <c r="QC89" s="651">
        <v>0</v>
      </c>
      <c r="QD89" s="651">
        <v>0</v>
      </c>
      <c r="QE89" s="651">
        <v>0</v>
      </c>
      <c r="QF89" s="651">
        <v>0</v>
      </c>
      <c r="QG89" s="651">
        <v>0</v>
      </c>
      <c r="QH89" s="651">
        <v>0</v>
      </c>
      <c r="QI89" s="651">
        <v>0</v>
      </c>
      <c r="QJ89" s="651">
        <v>0</v>
      </c>
      <c r="QK89" s="651">
        <v>0</v>
      </c>
      <c r="QL89" s="651">
        <v>0</v>
      </c>
      <c r="QM89" s="651">
        <v>0</v>
      </c>
      <c r="QN89" s="651">
        <v>0</v>
      </c>
      <c r="QO89" s="651">
        <v>0</v>
      </c>
      <c r="QP89" s="651">
        <v>0</v>
      </c>
      <c r="QQ89" s="651">
        <v>0</v>
      </c>
      <c r="QR89" s="651">
        <v>0</v>
      </c>
      <c r="QS89" s="651">
        <v>0</v>
      </c>
      <c r="QT89" s="651">
        <v>0</v>
      </c>
      <c r="QU89" s="651">
        <v>0</v>
      </c>
      <c r="QV89" s="651">
        <v>0</v>
      </c>
      <c r="QW89" s="651">
        <v>0</v>
      </c>
      <c r="QX89" s="651">
        <v>0</v>
      </c>
      <c r="QY89" s="651">
        <v>0</v>
      </c>
      <c r="QZ89" s="651">
        <v>0</v>
      </c>
      <c r="RA89" s="651">
        <v>0</v>
      </c>
      <c r="RB89" s="651">
        <v>0</v>
      </c>
      <c r="RC89" s="651">
        <v>0</v>
      </c>
      <c r="RD89" s="651">
        <v>0</v>
      </c>
      <c r="RE89" s="651">
        <v>0</v>
      </c>
      <c r="RF89" s="651">
        <v>0</v>
      </c>
      <c r="RG89" s="651">
        <v>0</v>
      </c>
      <c r="RH89" s="651">
        <v>0</v>
      </c>
      <c r="RI89" s="651">
        <v>0</v>
      </c>
      <c r="RJ89" s="651">
        <v>0</v>
      </c>
      <c r="RK89" s="651">
        <v>0</v>
      </c>
      <c r="RL89" s="651">
        <v>0</v>
      </c>
      <c r="RM89" s="651">
        <v>0</v>
      </c>
      <c r="RN89" s="651">
        <v>0</v>
      </c>
      <c r="RO89" s="651">
        <v>0</v>
      </c>
      <c r="RP89" s="651">
        <v>0</v>
      </c>
      <c r="RQ89" s="651">
        <v>0</v>
      </c>
      <c r="RR89" s="651">
        <v>0</v>
      </c>
      <c r="RS89" s="651">
        <v>0</v>
      </c>
      <c r="RT89" s="651">
        <v>0</v>
      </c>
      <c r="RU89" s="651">
        <v>0</v>
      </c>
      <c r="RV89" s="651">
        <v>0</v>
      </c>
      <c r="RW89" s="651">
        <v>0</v>
      </c>
      <c r="RX89" s="651">
        <v>0</v>
      </c>
      <c r="RY89" s="651">
        <v>0</v>
      </c>
      <c r="RZ89" s="651">
        <v>0</v>
      </c>
      <c r="SA89" s="651">
        <v>0</v>
      </c>
      <c r="SB89" s="651">
        <v>0</v>
      </c>
      <c r="SC89" s="651">
        <v>0</v>
      </c>
      <c r="SD89" s="651">
        <v>0</v>
      </c>
      <c r="SE89" s="651">
        <v>0</v>
      </c>
      <c r="SF89" s="651">
        <v>0</v>
      </c>
      <c r="SG89" s="651">
        <v>0</v>
      </c>
      <c r="SH89" s="651">
        <v>0</v>
      </c>
      <c r="SI89" s="651">
        <v>0</v>
      </c>
      <c r="SJ89" s="651">
        <v>0</v>
      </c>
      <c r="SK89" s="651">
        <v>0</v>
      </c>
      <c r="SL89" s="651">
        <v>0</v>
      </c>
      <c r="SM89" s="651">
        <v>0</v>
      </c>
      <c r="SN89" s="651">
        <v>0</v>
      </c>
      <c r="SO89" s="651">
        <v>0</v>
      </c>
      <c r="SP89" s="651">
        <v>0</v>
      </c>
      <c r="SQ89" s="651">
        <v>0</v>
      </c>
      <c r="SR89" s="651">
        <v>0</v>
      </c>
      <c r="SS89" s="651">
        <v>0</v>
      </c>
      <c r="ST89" s="651">
        <v>0</v>
      </c>
      <c r="SU89" s="651">
        <v>0</v>
      </c>
      <c r="SV89" s="651">
        <v>0</v>
      </c>
      <c r="SW89" s="651">
        <v>0</v>
      </c>
      <c r="SX89" s="651">
        <v>0</v>
      </c>
      <c r="SY89" s="651">
        <v>0</v>
      </c>
      <c r="SZ89" s="651">
        <v>0</v>
      </c>
      <c r="TA89" s="651">
        <v>0</v>
      </c>
      <c r="TB89" s="651">
        <v>0</v>
      </c>
      <c r="TC89" s="651">
        <v>0</v>
      </c>
      <c r="TD89" s="651">
        <v>0</v>
      </c>
      <c r="TE89" s="651">
        <v>0</v>
      </c>
      <c r="TF89" s="651">
        <v>0</v>
      </c>
      <c r="TG89" s="651">
        <v>0</v>
      </c>
      <c r="TH89" s="651">
        <v>0</v>
      </c>
      <c r="TI89" s="651">
        <v>0</v>
      </c>
      <c r="TJ89" s="651">
        <v>0</v>
      </c>
      <c r="TK89" s="651">
        <v>0</v>
      </c>
      <c r="TL89" s="651">
        <v>0</v>
      </c>
      <c r="TM89" s="651">
        <v>0</v>
      </c>
      <c r="TN89" s="651">
        <v>0</v>
      </c>
      <c r="TO89" s="651">
        <v>0</v>
      </c>
      <c r="TP89" s="651">
        <v>0</v>
      </c>
      <c r="TQ89" s="651">
        <v>0</v>
      </c>
      <c r="TR89" s="651">
        <v>0</v>
      </c>
      <c r="TS89" s="651">
        <v>0</v>
      </c>
      <c r="TT89" s="651">
        <v>0</v>
      </c>
      <c r="TU89" s="651">
        <v>0</v>
      </c>
      <c r="TV89" s="651">
        <v>0</v>
      </c>
      <c r="TW89" s="651">
        <v>0</v>
      </c>
      <c r="TX89" s="651">
        <v>0</v>
      </c>
      <c r="TY89" s="651">
        <v>0</v>
      </c>
      <c r="TZ89" s="651">
        <v>0</v>
      </c>
      <c r="UA89" s="651">
        <v>0</v>
      </c>
      <c r="UB89" s="651">
        <v>0</v>
      </c>
      <c r="UC89" s="651">
        <v>0</v>
      </c>
      <c r="UD89" s="651">
        <v>0</v>
      </c>
      <c r="UE89" s="651">
        <v>0</v>
      </c>
      <c r="UF89" s="651">
        <v>0</v>
      </c>
      <c r="UG89" s="651">
        <v>0</v>
      </c>
      <c r="UH89" s="651">
        <v>0</v>
      </c>
      <c r="UI89" s="651">
        <v>0</v>
      </c>
      <c r="UJ89" s="651">
        <v>0</v>
      </c>
      <c r="UK89" s="651">
        <v>0</v>
      </c>
      <c r="UL89" s="651">
        <v>0</v>
      </c>
      <c r="UM89" s="651">
        <v>0</v>
      </c>
      <c r="UN89" s="651">
        <v>0</v>
      </c>
      <c r="UO89" s="651">
        <v>0</v>
      </c>
      <c r="UP89" s="651">
        <v>0</v>
      </c>
      <c r="UQ89" s="651">
        <v>0</v>
      </c>
      <c r="UR89" s="651">
        <v>0</v>
      </c>
      <c r="US89" s="651">
        <v>0</v>
      </c>
      <c r="UT89" s="651">
        <v>0</v>
      </c>
      <c r="UU89" s="651">
        <v>0</v>
      </c>
      <c r="UV89" s="651">
        <v>0</v>
      </c>
      <c r="UW89" s="651">
        <v>0</v>
      </c>
      <c r="UX89" s="651">
        <v>0</v>
      </c>
      <c r="UY89" s="651">
        <v>0</v>
      </c>
      <c r="UZ89" s="651">
        <v>0</v>
      </c>
      <c r="VA89" s="651">
        <v>0</v>
      </c>
      <c r="VB89" s="651">
        <v>0</v>
      </c>
      <c r="VC89" s="651">
        <v>0</v>
      </c>
      <c r="VD89" s="651">
        <v>0</v>
      </c>
      <c r="VE89" s="651">
        <v>0</v>
      </c>
      <c r="VF89" s="651">
        <v>0</v>
      </c>
      <c r="VG89" s="651">
        <v>0</v>
      </c>
      <c r="VH89" s="651">
        <v>0</v>
      </c>
      <c r="VI89" s="651">
        <v>0</v>
      </c>
      <c r="VJ89" s="651">
        <v>0</v>
      </c>
      <c r="VK89" s="651">
        <v>0</v>
      </c>
      <c r="VL89" s="651">
        <v>0</v>
      </c>
      <c r="VM89" s="651">
        <v>0</v>
      </c>
      <c r="VN89" s="651">
        <v>0</v>
      </c>
      <c r="VO89" s="651">
        <v>0</v>
      </c>
      <c r="VP89" s="651">
        <v>0</v>
      </c>
      <c r="VQ89" s="651">
        <v>0</v>
      </c>
      <c r="VR89" s="651">
        <v>0</v>
      </c>
      <c r="VS89" s="651">
        <v>0</v>
      </c>
      <c r="VT89" s="651">
        <v>0</v>
      </c>
      <c r="VU89" s="651">
        <v>0</v>
      </c>
      <c r="VV89" s="651">
        <v>0</v>
      </c>
      <c r="VW89" s="651">
        <v>0</v>
      </c>
      <c r="VX89" s="651">
        <v>0</v>
      </c>
      <c r="VY89" s="651">
        <v>0</v>
      </c>
      <c r="VZ89" s="651">
        <v>0</v>
      </c>
      <c r="WA89" s="651">
        <v>0</v>
      </c>
      <c r="WB89" s="651">
        <v>0</v>
      </c>
      <c r="WC89" s="651">
        <v>0</v>
      </c>
      <c r="WD89" s="651">
        <v>0</v>
      </c>
      <c r="WE89" s="651">
        <v>0</v>
      </c>
      <c r="WF89" s="651">
        <v>0</v>
      </c>
      <c r="WG89" s="651">
        <v>0</v>
      </c>
      <c r="WH89" s="651">
        <v>0</v>
      </c>
      <c r="WI89" s="651">
        <v>0</v>
      </c>
      <c r="WJ89" s="651">
        <v>0</v>
      </c>
      <c r="WK89" s="651">
        <v>0</v>
      </c>
      <c r="WL89" s="651">
        <v>0</v>
      </c>
      <c r="WM89" s="651">
        <v>0</v>
      </c>
      <c r="WN89" s="651">
        <v>0</v>
      </c>
      <c r="WO89" s="651">
        <v>0</v>
      </c>
      <c r="WP89" s="651">
        <v>0</v>
      </c>
      <c r="WQ89" s="651">
        <v>0</v>
      </c>
      <c r="WR89" s="651">
        <v>0</v>
      </c>
      <c r="WS89" s="651">
        <v>0</v>
      </c>
      <c r="WT89" s="651">
        <v>0</v>
      </c>
      <c r="WU89" s="651">
        <v>0</v>
      </c>
      <c r="WV89" s="651">
        <v>0</v>
      </c>
      <c r="WW89" s="651">
        <v>0</v>
      </c>
      <c r="WX89" s="651">
        <v>0</v>
      </c>
      <c r="WY89" s="651">
        <v>0</v>
      </c>
      <c r="WZ89" s="651">
        <v>0</v>
      </c>
      <c r="XA89" s="651">
        <v>0</v>
      </c>
      <c r="XB89" s="651">
        <v>0</v>
      </c>
      <c r="XC89" s="651">
        <v>0</v>
      </c>
      <c r="XD89" s="651">
        <v>0</v>
      </c>
      <c r="XE89" s="651">
        <v>0</v>
      </c>
      <c r="XF89" s="651">
        <v>0</v>
      </c>
      <c r="XG89" s="651">
        <v>0</v>
      </c>
      <c r="XH89" s="651">
        <v>0</v>
      </c>
      <c r="XI89" s="651">
        <v>0</v>
      </c>
      <c r="XJ89" s="651">
        <v>0</v>
      </c>
      <c r="XK89" s="651">
        <v>0</v>
      </c>
      <c r="XL89" s="651">
        <v>0</v>
      </c>
      <c r="XM89" s="651">
        <v>0</v>
      </c>
      <c r="XN89" s="651">
        <v>0</v>
      </c>
      <c r="XO89" s="651">
        <v>0</v>
      </c>
      <c r="XP89" s="651">
        <v>0</v>
      </c>
      <c r="XQ89" s="651">
        <v>0</v>
      </c>
      <c r="XR89" s="651">
        <v>0</v>
      </c>
      <c r="XS89" s="651">
        <v>0</v>
      </c>
      <c r="XT89" s="651">
        <v>0</v>
      </c>
      <c r="XU89" s="651">
        <v>0</v>
      </c>
      <c r="XV89" s="651">
        <v>0</v>
      </c>
      <c r="XW89" s="651">
        <v>0</v>
      </c>
      <c r="XX89" s="651">
        <v>0</v>
      </c>
      <c r="XY89" s="651">
        <v>0</v>
      </c>
      <c r="XZ89" s="651">
        <v>0</v>
      </c>
      <c r="YA89" s="651">
        <v>0</v>
      </c>
      <c r="YB89" s="651">
        <v>0</v>
      </c>
      <c r="YC89" s="651">
        <v>0</v>
      </c>
      <c r="YD89" s="651">
        <v>0</v>
      </c>
      <c r="YE89" s="651">
        <v>0</v>
      </c>
      <c r="YF89" s="651">
        <v>0</v>
      </c>
      <c r="YG89" s="651">
        <v>0</v>
      </c>
      <c r="YH89" s="651">
        <v>0</v>
      </c>
      <c r="YI89" s="651">
        <v>0</v>
      </c>
      <c r="YJ89" s="651">
        <v>0</v>
      </c>
      <c r="YK89" s="651">
        <v>0</v>
      </c>
      <c r="YL89" s="651">
        <v>0</v>
      </c>
      <c r="YM89" s="651">
        <v>0</v>
      </c>
      <c r="YN89" s="651">
        <v>0</v>
      </c>
      <c r="YO89" s="651">
        <v>0</v>
      </c>
      <c r="YP89" s="651">
        <v>0</v>
      </c>
      <c r="YQ89" s="651">
        <v>0</v>
      </c>
      <c r="YR89" s="651">
        <v>0</v>
      </c>
      <c r="YS89" s="651">
        <v>0</v>
      </c>
      <c r="YT89" s="651">
        <v>0</v>
      </c>
      <c r="YU89" s="651">
        <v>0</v>
      </c>
      <c r="YV89" s="651">
        <v>0</v>
      </c>
      <c r="YW89" s="651">
        <v>0</v>
      </c>
      <c r="YX89" s="651">
        <v>0</v>
      </c>
      <c r="YY89" s="651">
        <v>0</v>
      </c>
      <c r="YZ89" s="651">
        <v>0</v>
      </c>
      <c r="ZA89" s="651">
        <v>0</v>
      </c>
      <c r="ZB89" s="651">
        <v>0</v>
      </c>
      <c r="ZC89" s="651">
        <v>0</v>
      </c>
      <c r="ZD89" s="651">
        <v>0</v>
      </c>
      <c r="ZE89" s="651">
        <v>0</v>
      </c>
      <c r="ZF89" s="651">
        <v>0</v>
      </c>
      <c r="ZG89" s="651">
        <v>0</v>
      </c>
      <c r="ZH89" s="651">
        <v>0</v>
      </c>
      <c r="ZI89" s="651">
        <v>0</v>
      </c>
      <c r="ZJ89" s="651">
        <v>0</v>
      </c>
      <c r="ZK89" s="651">
        <v>0</v>
      </c>
      <c r="ZL89" s="651">
        <v>0</v>
      </c>
      <c r="ZM89" s="651">
        <v>0</v>
      </c>
      <c r="ZN89" s="651">
        <v>0</v>
      </c>
      <c r="ZO89" s="651">
        <v>0</v>
      </c>
      <c r="ZP89" s="651">
        <v>0</v>
      </c>
      <c r="ZQ89" s="651">
        <v>0</v>
      </c>
      <c r="ZR89" s="651">
        <v>0</v>
      </c>
      <c r="ZS89" s="651">
        <v>0</v>
      </c>
      <c r="ZT89" s="651">
        <v>0</v>
      </c>
      <c r="ZU89" s="651">
        <v>0</v>
      </c>
      <c r="ZV89" s="651">
        <v>0</v>
      </c>
      <c r="ZW89" s="651">
        <v>0</v>
      </c>
      <c r="ZX89" s="651">
        <v>0</v>
      </c>
      <c r="ZY89" s="651">
        <v>0</v>
      </c>
      <c r="ZZ89" s="651">
        <v>0</v>
      </c>
      <c r="AAA89" s="651">
        <v>0</v>
      </c>
      <c r="AAB89" s="651">
        <v>0</v>
      </c>
      <c r="AAC89" s="651">
        <v>0</v>
      </c>
      <c r="AAD89" s="651">
        <v>0</v>
      </c>
      <c r="AAE89" s="651">
        <v>0</v>
      </c>
      <c r="AAF89" s="651">
        <v>0</v>
      </c>
      <c r="AAG89" s="651">
        <v>0</v>
      </c>
      <c r="AAH89" s="651">
        <v>0</v>
      </c>
      <c r="AAI89" s="651">
        <v>0</v>
      </c>
      <c r="AAJ89" s="651">
        <v>0</v>
      </c>
      <c r="AAK89" s="651">
        <v>0</v>
      </c>
      <c r="AAL89" s="651">
        <v>0</v>
      </c>
      <c r="AAM89" s="651">
        <v>0</v>
      </c>
      <c r="AAN89" s="651">
        <v>0</v>
      </c>
      <c r="AAO89" s="651">
        <v>0</v>
      </c>
      <c r="AAP89" s="651">
        <v>0</v>
      </c>
      <c r="AAQ89" s="651">
        <v>0</v>
      </c>
      <c r="AAR89" s="651">
        <v>0</v>
      </c>
      <c r="AAS89" s="651">
        <v>0</v>
      </c>
      <c r="AAT89" s="651">
        <v>0</v>
      </c>
      <c r="AAU89" s="651">
        <v>0</v>
      </c>
      <c r="AAV89" s="651">
        <v>0</v>
      </c>
      <c r="AAW89" s="651">
        <v>0</v>
      </c>
      <c r="AAX89" s="651">
        <v>0</v>
      </c>
      <c r="AAY89" s="651">
        <v>0</v>
      </c>
      <c r="AAZ89" s="651">
        <v>0</v>
      </c>
      <c r="ABA89" s="651">
        <v>0</v>
      </c>
      <c r="ABB89" s="651">
        <v>0</v>
      </c>
      <c r="ABC89" s="651">
        <v>0</v>
      </c>
      <c r="ABD89" s="651">
        <v>0</v>
      </c>
      <c r="ABE89" s="651">
        <v>0</v>
      </c>
      <c r="ABF89" s="651">
        <v>0</v>
      </c>
      <c r="ABG89" s="651">
        <v>0</v>
      </c>
      <c r="ABH89" s="651">
        <v>0</v>
      </c>
      <c r="ABI89" s="651">
        <v>0</v>
      </c>
      <c r="ABJ89" s="651">
        <v>0</v>
      </c>
      <c r="ABK89" s="651">
        <v>0</v>
      </c>
      <c r="ABL89" s="651">
        <v>0</v>
      </c>
      <c r="ABM89" s="651">
        <v>0</v>
      </c>
      <c r="ABN89" s="651">
        <v>0</v>
      </c>
      <c r="ABO89" s="651">
        <v>0</v>
      </c>
      <c r="ABP89" s="651">
        <v>0</v>
      </c>
      <c r="ABQ89" s="651">
        <v>0</v>
      </c>
      <c r="ABR89" s="651">
        <v>0</v>
      </c>
      <c r="ABS89" s="651">
        <v>0</v>
      </c>
      <c r="ABT89" s="651">
        <v>0</v>
      </c>
      <c r="ABU89" s="651">
        <v>0</v>
      </c>
      <c r="ABV89" s="651">
        <v>0</v>
      </c>
      <c r="ABW89" s="651">
        <v>0</v>
      </c>
      <c r="ABX89" s="651">
        <v>0</v>
      </c>
      <c r="ABY89" s="651">
        <v>0</v>
      </c>
      <c r="ABZ89" s="651">
        <v>0</v>
      </c>
      <c r="ACA89" s="651">
        <v>0</v>
      </c>
      <c r="ACB89" s="651">
        <v>0</v>
      </c>
      <c r="ACC89" s="651">
        <v>0</v>
      </c>
      <c r="ACD89" s="651">
        <v>0</v>
      </c>
      <c r="ACE89" s="651">
        <v>0</v>
      </c>
      <c r="ACF89" s="651">
        <v>0</v>
      </c>
      <c r="ACG89" s="651">
        <v>0</v>
      </c>
      <c r="ACH89" s="651">
        <v>0</v>
      </c>
      <c r="ACI89" s="651">
        <v>0</v>
      </c>
      <c r="ACJ89" s="651">
        <v>0</v>
      </c>
      <c r="ACK89" s="651">
        <v>0</v>
      </c>
      <c r="ACL89" s="651">
        <v>0</v>
      </c>
      <c r="ACM89" s="651">
        <v>0</v>
      </c>
      <c r="ACN89" s="651">
        <v>0</v>
      </c>
      <c r="ACO89" s="651">
        <v>0</v>
      </c>
      <c r="ACP89" s="651">
        <v>0</v>
      </c>
      <c r="ACQ89" s="651">
        <v>0</v>
      </c>
      <c r="ACR89" s="651">
        <v>0</v>
      </c>
      <c r="ACS89" s="651">
        <v>0</v>
      </c>
      <c r="ACT89" s="651">
        <v>0</v>
      </c>
      <c r="ACU89" s="651">
        <v>0</v>
      </c>
      <c r="ACV89" s="651">
        <v>0</v>
      </c>
      <c r="ACW89" s="651">
        <v>0</v>
      </c>
      <c r="ACX89" s="651">
        <v>0</v>
      </c>
      <c r="ACY89" s="651">
        <v>0</v>
      </c>
      <c r="ACZ89" s="651">
        <v>0</v>
      </c>
      <c r="ADA89" s="651">
        <v>0</v>
      </c>
      <c r="ADB89" s="651">
        <v>0</v>
      </c>
      <c r="ADC89" s="651">
        <v>0</v>
      </c>
      <c r="ADD89" s="651">
        <v>0</v>
      </c>
      <c r="ADE89" s="651">
        <v>0</v>
      </c>
      <c r="ADF89" s="651">
        <v>0</v>
      </c>
      <c r="ADG89" s="651">
        <v>0</v>
      </c>
      <c r="ADH89" s="651">
        <v>0</v>
      </c>
      <c r="ADI89" s="651">
        <v>0</v>
      </c>
      <c r="ADJ89" s="651">
        <v>0</v>
      </c>
      <c r="ADK89" s="651">
        <v>0</v>
      </c>
      <c r="ADL89" s="651">
        <v>0</v>
      </c>
      <c r="ADM89" s="651">
        <v>0</v>
      </c>
      <c r="ADN89" s="651">
        <v>0</v>
      </c>
      <c r="ADO89" s="651">
        <v>0</v>
      </c>
      <c r="ADP89" s="651">
        <v>0</v>
      </c>
      <c r="ADQ89" s="651">
        <v>0</v>
      </c>
      <c r="ADR89" s="651">
        <v>0</v>
      </c>
      <c r="ADS89" s="651">
        <v>0</v>
      </c>
      <c r="ADT89" s="651">
        <v>0</v>
      </c>
      <c r="ADU89" s="651">
        <v>0</v>
      </c>
      <c r="ADV89" s="651">
        <v>0</v>
      </c>
      <c r="ADW89" s="651">
        <v>0</v>
      </c>
      <c r="ADX89" s="651">
        <v>0</v>
      </c>
      <c r="ADY89" s="651">
        <v>0</v>
      </c>
      <c r="ADZ89" s="651">
        <v>0</v>
      </c>
      <c r="AEA89" s="651">
        <v>0</v>
      </c>
      <c r="AEB89" s="651">
        <v>0</v>
      </c>
      <c r="AEC89" s="651">
        <v>0</v>
      </c>
      <c r="AED89" s="651">
        <v>0</v>
      </c>
      <c r="AEE89" s="651">
        <v>0</v>
      </c>
      <c r="AEF89" s="651">
        <v>0</v>
      </c>
      <c r="AEG89" s="651">
        <v>0</v>
      </c>
      <c r="AEH89" s="651">
        <v>0</v>
      </c>
      <c r="AEI89" s="651">
        <v>0</v>
      </c>
      <c r="AEJ89" s="651">
        <v>0</v>
      </c>
      <c r="AEK89" s="651">
        <v>0</v>
      </c>
      <c r="AEL89" s="651">
        <v>0</v>
      </c>
      <c r="AEM89" s="651">
        <v>0</v>
      </c>
      <c r="AEN89" s="651">
        <v>0</v>
      </c>
      <c r="AEO89" s="651">
        <v>0</v>
      </c>
      <c r="AEP89" s="651">
        <v>0</v>
      </c>
      <c r="AEQ89" s="651">
        <v>0</v>
      </c>
      <c r="AER89" s="651">
        <v>0</v>
      </c>
      <c r="AES89" s="651">
        <v>0</v>
      </c>
      <c r="AET89" s="651">
        <v>0</v>
      </c>
      <c r="AEU89" s="651">
        <v>0</v>
      </c>
      <c r="AEV89" s="651">
        <v>0</v>
      </c>
      <c r="AEW89" s="651">
        <v>0</v>
      </c>
      <c r="AEX89" s="651">
        <v>0</v>
      </c>
      <c r="AEY89" s="651">
        <v>0</v>
      </c>
      <c r="AEZ89" s="651">
        <v>0</v>
      </c>
      <c r="AFA89" s="651">
        <v>0</v>
      </c>
      <c r="AFB89" s="651">
        <v>0</v>
      </c>
      <c r="AFC89" s="651">
        <v>0</v>
      </c>
      <c r="AFD89" s="651">
        <v>0</v>
      </c>
      <c r="AFE89" s="651">
        <v>0</v>
      </c>
      <c r="AFF89" s="651">
        <v>0</v>
      </c>
      <c r="AFG89" s="651">
        <v>0</v>
      </c>
      <c r="AFH89" s="651">
        <v>0</v>
      </c>
      <c r="AFI89" s="651">
        <v>0</v>
      </c>
      <c r="AFJ89" s="651">
        <v>0</v>
      </c>
      <c r="AFK89" s="651">
        <v>0</v>
      </c>
      <c r="AFL89" s="651">
        <v>0</v>
      </c>
      <c r="AFM89" s="651">
        <v>0</v>
      </c>
      <c r="AFN89" s="651">
        <v>0</v>
      </c>
      <c r="AFO89" s="651">
        <v>0</v>
      </c>
      <c r="AFP89" s="651">
        <v>0</v>
      </c>
      <c r="AFQ89" s="651">
        <v>0</v>
      </c>
      <c r="AFR89" s="651">
        <v>0</v>
      </c>
      <c r="AFS89" s="651">
        <v>0</v>
      </c>
      <c r="AFT89" s="651">
        <v>0</v>
      </c>
      <c r="AFU89" s="651">
        <v>0</v>
      </c>
      <c r="AFV89" s="651">
        <v>0</v>
      </c>
      <c r="AFW89" s="651">
        <v>0</v>
      </c>
      <c r="AFX89" s="651">
        <v>0</v>
      </c>
      <c r="AFY89" s="651">
        <v>0</v>
      </c>
      <c r="AFZ89" s="651">
        <v>0</v>
      </c>
      <c r="AGA89" s="651">
        <v>0</v>
      </c>
      <c r="AGB89" s="651">
        <v>0</v>
      </c>
      <c r="AGC89" s="651">
        <v>0</v>
      </c>
      <c r="AGD89" s="651">
        <v>0</v>
      </c>
      <c r="AGE89" s="651">
        <v>0</v>
      </c>
      <c r="AGF89" s="651">
        <v>0</v>
      </c>
      <c r="AGG89" s="651">
        <v>0</v>
      </c>
      <c r="AGH89" s="651">
        <v>0</v>
      </c>
      <c r="AGI89" s="651">
        <v>0</v>
      </c>
      <c r="AGJ89" s="651">
        <v>0</v>
      </c>
      <c r="AGK89" s="651">
        <v>0</v>
      </c>
      <c r="AGL89" s="651">
        <v>0</v>
      </c>
      <c r="AGM89" s="651">
        <v>0</v>
      </c>
      <c r="AGN89" s="651">
        <v>0</v>
      </c>
      <c r="AGO89" s="651">
        <v>0</v>
      </c>
      <c r="AGP89" s="651">
        <v>0</v>
      </c>
      <c r="AGQ89" s="651">
        <v>0</v>
      </c>
      <c r="AGR89" s="651">
        <v>0</v>
      </c>
      <c r="AGS89" s="651">
        <v>0</v>
      </c>
      <c r="AGT89" s="651">
        <v>0</v>
      </c>
      <c r="AGU89" s="651">
        <v>0</v>
      </c>
      <c r="AGV89" s="651">
        <v>0</v>
      </c>
      <c r="AGW89" s="651">
        <v>0</v>
      </c>
      <c r="AGX89" s="651">
        <v>0</v>
      </c>
      <c r="AGY89" s="651">
        <v>0</v>
      </c>
      <c r="AGZ89" s="651">
        <v>0</v>
      </c>
      <c r="AHA89" s="651">
        <v>0</v>
      </c>
      <c r="AHB89" s="651">
        <v>0</v>
      </c>
      <c r="AHC89" s="651">
        <v>0</v>
      </c>
      <c r="AHD89" s="651">
        <v>0</v>
      </c>
      <c r="AHE89" s="651">
        <v>0</v>
      </c>
      <c r="AHF89" s="651">
        <v>0</v>
      </c>
      <c r="AHG89" s="651">
        <v>0</v>
      </c>
      <c r="AHH89" s="651">
        <v>0</v>
      </c>
      <c r="AHI89" s="651">
        <v>0</v>
      </c>
      <c r="AHJ89" s="651">
        <v>0</v>
      </c>
      <c r="AHK89" s="651">
        <v>0</v>
      </c>
      <c r="AHL89" s="651">
        <v>0</v>
      </c>
      <c r="AHM89" s="651">
        <v>0</v>
      </c>
      <c r="AHN89" s="651">
        <v>0</v>
      </c>
      <c r="AHO89" s="651">
        <v>0</v>
      </c>
      <c r="AHP89" s="651">
        <v>0</v>
      </c>
      <c r="AHQ89" s="651">
        <v>0</v>
      </c>
      <c r="AHR89" s="651">
        <v>0</v>
      </c>
      <c r="AHS89" s="651">
        <v>0</v>
      </c>
      <c r="AHT89" s="651">
        <v>0</v>
      </c>
      <c r="AHU89" s="651">
        <v>0</v>
      </c>
      <c r="AHV89" s="651">
        <v>0</v>
      </c>
      <c r="AHW89" s="651">
        <v>0</v>
      </c>
      <c r="AHX89" s="651">
        <v>0</v>
      </c>
      <c r="AHY89" s="651">
        <v>0</v>
      </c>
      <c r="AHZ89" s="651">
        <v>0</v>
      </c>
      <c r="AIA89" s="651">
        <v>0</v>
      </c>
      <c r="AIB89" s="651">
        <v>0</v>
      </c>
      <c r="AIC89" s="651">
        <v>0</v>
      </c>
      <c r="AID89" s="651">
        <v>0</v>
      </c>
      <c r="AIE89" s="651">
        <v>0</v>
      </c>
      <c r="AIF89" s="651">
        <v>0</v>
      </c>
      <c r="AIG89" s="651">
        <v>0</v>
      </c>
      <c r="AIH89" s="651">
        <v>0</v>
      </c>
      <c r="AII89" s="651">
        <v>0</v>
      </c>
      <c r="AIJ89" s="651">
        <v>0</v>
      </c>
      <c r="AIK89" s="651">
        <v>0</v>
      </c>
      <c r="AIL89" s="651">
        <v>0</v>
      </c>
      <c r="AIM89" s="651">
        <v>0</v>
      </c>
      <c r="AIN89" s="651">
        <v>0</v>
      </c>
      <c r="AIO89" s="651">
        <v>0</v>
      </c>
      <c r="AIP89" s="651">
        <v>0</v>
      </c>
      <c r="AIQ89" s="651">
        <v>0</v>
      </c>
      <c r="AIR89" s="651">
        <v>0</v>
      </c>
      <c r="AIS89" s="651">
        <v>0</v>
      </c>
      <c r="AIT89" s="651">
        <v>0</v>
      </c>
      <c r="AIU89" s="651">
        <v>0</v>
      </c>
      <c r="AIV89" s="651">
        <v>0</v>
      </c>
      <c r="AIW89" s="651">
        <v>0</v>
      </c>
      <c r="AIX89" s="651">
        <v>0</v>
      </c>
      <c r="AIY89" s="651">
        <v>0</v>
      </c>
      <c r="AIZ89" s="651">
        <v>0</v>
      </c>
      <c r="AJA89" s="651">
        <v>0</v>
      </c>
      <c r="AJB89" s="651">
        <v>0</v>
      </c>
      <c r="AJC89" s="651">
        <v>0</v>
      </c>
      <c r="AJD89" s="651">
        <v>0</v>
      </c>
      <c r="AJE89" s="651">
        <v>0</v>
      </c>
      <c r="AJF89" s="651">
        <v>0</v>
      </c>
      <c r="AJG89" s="651">
        <v>0</v>
      </c>
      <c r="AJH89" s="651">
        <v>0</v>
      </c>
      <c r="AJI89" s="651">
        <v>0</v>
      </c>
      <c r="AJJ89" s="651">
        <v>0</v>
      </c>
      <c r="AJK89" s="651">
        <v>0</v>
      </c>
      <c r="AJL89" s="651">
        <v>0</v>
      </c>
      <c r="AJM89" s="651">
        <v>0</v>
      </c>
      <c r="AJN89" s="651">
        <v>0</v>
      </c>
      <c r="AJO89" s="651">
        <v>0</v>
      </c>
      <c r="AJP89" s="651">
        <v>0</v>
      </c>
      <c r="AJQ89" s="651">
        <v>0</v>
      </c>
      <c r="AJR89" s="651">
        <v>0</v>
      </c>
      <c r="AJS89" s="651">
        <v>0</v>
      </c>
      <c r="AJT89" s="651">
        <v>0</v>
      </c>
      <c r="AJU89" s="651">
        <v>0</v>
      </c>
      <c r="AJV89" s="651">
        <v>0</v>
      </c>
      <c r="AJW89" s="651">
        <v>0</v>
      </c>
      <c r="AJX89" s="651">
        <v>0</v>
      </c>
      <c r="AJY89" s="651">
        <v>0</v>
      </c>
      <c r="AJZ89" s="651">
        <v>0</v>
      </c>
      <c r="AKA89" s="651">
        <v>0</v>
      </c>
      <c r="AKB89" s="651">
        <v>0</v>
      </c>
      <c r="AKC89" s="651">
        <v>0</v>
      </c>
      <c r="AKD89" s="651">
        <v>0</v>
      </c>
      <c r="AKE89" s="651">
        <v>0</v>
      </c>
      <c r="AKF89" s="651">
        <v>0</v>
      </c>
      <c r="AKG89" s="651">
        <v>0</v>
      </c>
      <c r="AKH89" s="651">
        <v>0</v>
      </c>
      <c r="AKI89" s="651">
        <v>0</v>
      </c>
      <c r="AKJ89" s="651">
        <v>0</v>
      </c>
      <c r="AKK89" s="651">
        <v>0</v>
      </c>
      <c r="AKL89" s="651">
        <v>0</v>
      </c>
      <c r="AKM89" s="651">
        <v>0</v>
      </c>
      <c r="AKN89" s="651">
        <v>0</v>
      </c>
      <c r="AKO89" s="651">
        <v>0</v>
      </c>
      <c r="AKP89" s="651">
        <v>0</v>
      </c>
      <c r="AKQ89" s="651">
        <v>0</v>
      </c>
      <c r="AKR89" s="651">
        <v>0</v>
      </c>
      <c r="AKS89" s="651">
        <v>0</v>
      </c>
      <c r="AKT89" s="651">
        <v>0</v>
      </c>
      <c r="AKU89" s="651">
        <v>0</v>
      </c>
      <c r="AKV89" s="651">
        <v>0</v>
      </c>
      <c r="AKW89" s="651">
        <v>0</v>
      </c>
      <c r="AKX89" s="651">
        <v>0</v>
      </c>
      <c r="AKY89" s="651">
        <v>0</v>
      </c>
      <c r="AKZ89" s="651">
        <v>0</v>
      </c>
      <c r="ALA89" s="651">
        <v>0</v>
      </c>
      <c r="ALB89" s="651">
        <v>0</v>
      </c>
      <c r="ALC89" s="651">
        <v>0</v>
      </c>
      <c r="ALD89" s="651">
        <v>0</v>
      </c>
      <c r="ALE89" s="651">
        <v>0</v>
      </c>
      <c r="ALF89" s="651">
        <v>0</v>
      </c>
      <c r="ALG89" s="651">
        <v>0</v>
      </c>
      <c r="ALH89" s="651">
        <v>0</v>
      </c>
      <c r="ALI89" s="651">
        <v>0</v>
      </c>
      <c r="ALJ89" s="651">
        <v>0</v>
      </c>
      <c r="ALK89" s="651">
        <v>0</v>
      </c>
      <c r="ALL89" s="651">
        <v>0</v>
      </c>
      <c r="ALM89" s="651">
        <v>0</v>
      </c>
      <c r="ALN89" s="651">
        <v>0</v>
      </c>
      <c r="ALO89" s="651">
        <v>0</v>
      </c>
      <c r="ALP89" s="651">
        <v>0</v>
      </c>
      <c r="ALQ89" s="651">
        <v>0</v>
      </c>
      <c r="ALR89" s="651">
        <v>0</v>
      </c>
      <c r="ALS89" s="651">
        <v>0</v>
      </c>
      <c r="ALT89" s="651">
        <v>0</v>
      </c>
      <c r="ALU89" s="651">
        <v>0</v>
      </c>
      <c r="ALV89" s="651">
        <v>0</v>
      </c>
      <c r="ALW89" s="651">
        <v>0</v>
      </c>
      <c r="ALX89" s="651">
        <v>0</v>
      </c>
      <c r="ALY89" s="651">
        <v>0</v>
      </c>
      <c r="ALZ89" s="651">
        <v>0</v>
      </c>
      <c r="AMA89" s="651">
        <v>0</v>
      </c>
      <c r="AMB89" s="651">
        <v>0</v>
      </c>
      <c r="AMC89" s="651">
        <v>0</v>
      </c>
      <c r="AMD89" s="651">
        <v>0</v>
      </c>
      <c r="AME89" s="651">
        <v>0</v>
      </c>
      <c r="AMF89" s="651">
        <v>0</v>
      </c>
      <c r="AMG89" s="651">
        <v>0</v>
      </c>
      <c r="AMH89" s="651">
        <v>0</v>
      </c>
      <c r="AMI89" s="651">
        <v>0</v>
      </c>
      <c r="AMJ89" s="651">
        <v>0</v>
      </c>
      <c r="AMK89" s="651">
        <v>0</v>
      </c>
      <c r="AML89" s="651">
        <v>0</v>
      </c>
      <c r="AMM89" s="651">
        <v>0</v>
      </c>
      <c r="AMN89" s="651">
        <v>0</v>
      </c>
      <c r="AMO89" s="651">
        <v>0</v>
      </c>
      <c r="AMP89" s="651">
        <v>0</v>
      </c>
      <c r="AMQ89" s="651">
        <v>0</v>
      </c>
      <c r="AMR89" s="651">
        <v>0</v>
      </c>
      <c r="AMS89" s="651">
        <v>0</v>
      </c>
      <c r="AMT89" s="651">
        <v>0</v>
      </c>
      <c r="AMU89" s="651">
        <v>0</v>
      </c>
      <c r="AMV89" s="651">
        <v>0</v>
      </c>
      <c r="AMW89" s="651">
        <v>0</v>
      </c>
      <c r="AMX89" s="651">
        <v>0</v>
      </c>
      <c r="AMY89" s="651">
        <v>0</v>
      </c>
      <c r="AMZ89" s="651">
        <v>0</v>
      </c>
      <c r="ANA89" s="651">
        <v>0</v>
      </c>
      <c r="ANB89" s="651">
        <v>0</v>
      </c>
      <c r="ANC89" s="651">
        <v>0</v>
      </c>
      <c r="AND89" s="651">
        <v>0</v>
      </c>
      <c r="ANE89" s="651">
        <v>0</v>
      </c>
      <c r="ANF89" s="651">
        <v>0</v>
      </c>
      <c r="ANG89" s="651">
        <v>0</v>
      </c>
      <c r="ANH89" s="651">
        <v>0</v>
      </c>
      <c r="ANI89" s="651">
        <v>0</v>
      </c>
      <c r="ANJ89" s="651">
        <v>0</v>
      </c>
      <c r="ANK89" s="651">
        <v>0</v>
      </c>
      <c r="ANL89" s="651">
        <v>0</v>
      </c>
      <c r="ANM89" s="651">
        <v>0</v>
      </c>
      <c r="ANN89" s="651">
        <v>0</v>
      </c>
      <c r="ANO89" s="651">
        <v>0</v>
      </c>
      <c r="ANP89" s="651">
        <v>0</v>
      </c>
      <c r="ANQ89" s="651">
        <v>0</v>
      </c>
      <c r="ANR89" s="651">
        <v>0</v>
      </c>
      <c r="ANS89" s="651">
        <v>0</v>
      </c>
      <c r="ANT89" s="651">
        <v>0</v>
      </c>
      <c r="ANU89" s="651">
        <v>0</v>
      </c>
      <c r="ANV89" s="651">
        <v>0</v>
      </c>
      <c r="ANW89" s="651">
        <v>0</v>
      </c>
      <c r="ANX89" s="651">
        <v>0</v>
      </c>
      <c r="ANY89" s="651">
        <v>0</v>
      </c>
      <c r="ANZ89" s="651">
        <v>0</v>
      </c>
      <c r="AOA89" s="651">
        <v>0</v>
      </c>
      <c r="AOB89" s="651">
        <v>0</v>
      </c>
      <c r="AOC89" s="651">
        <v>0</v>
      </c>
      <c r="AOD89" s="651">
        <v>0</v>
      </c>
      <c r="AOE89" s="651">
        <v>0</v>
      </c>
      <c r="AOF89" s="651">
        <v>0</v>
      </c>
      <c r="AOG89" s="651">
        <v>0</v>
      </c>
      <c r="AOH89" s="651">
        <v>0</v>
      </c>
      <c r="AOI89" s="651">
        <v>0</v>
      </c>
      <c r="AOJ89" s="651">
        <v>0</v>
      </c>
      <c r="AOK89" s="651">
        <v>0</v>
      </c>
      <c r="AOL89" s="651">
        <v>0</v>
      </c>
      <c r="AOM89" s="651">
        <v>0</v>
      </c>
      <c r="AON89" s="651">
        <v>0</v>
      </c>
      <c r="AOO89" s="651">
        <v>0</v>
      </c>
      <c r="AOP89" s="651">
        <v>0</v>
      </c>
      <c r="AOQ89" s="651">
        <v>0</v>
      </c>
      <c r="AOR89" s="651">
        <v>0</v>
      </c>
      <c r="AOS89" s="651">
        <v>0</v>
      </c>
      <c r="AOT89" s="651">
        <v>0</v>
      </c>
      <c r="AOU89" s="651">
        <v>0</v>
      </c>
      <c r="AOV89" s="651">
        <v>0</v>
      </c>
      <c r="AOW89" s="651">
        <v>0</v>
      </c>
      <c r="AOX89" s="651">
        <v>0</v>
      </c>
      <c r="AOY89" s="651">
        <v>0</v>
      </c>
      <c r="AOZ89" s="651">
        <v>0</v>
      </c>
      <c r="APA89" s="651">
        <v>0</v>
      </c>
      <c r="APB89" s="651">
        <v>0</v>
      </c>
      <c r="APC89" s="651">
        <v>0</v>
      </c>
      <c r="APD89" s="651">
        <v>0</v>
      </c>
      <c r="APE89" s="651">
        <v>0</v>
      </c>
      <c r="APF89" s="651">
        <v>0</v>
      </c>
      <c r="APG89" s="651">
        <v>0</v>
      </c>
      <c r="APH89" s="651">
        <v>0</v>
      </c>
      <c r="API89" s="651">
        <v>0</v>
      </c>
      <c r="APJ89" s="651">
        <v>0</v>
      </c>
      <c r="APK89" s="651">
        <v>0</v>
      </c>
      <c r="APL89" s="651">
        <v>0</v>
      </c>
      <c r="APM89" s="651">
        <v>0</v>
      </c>
      <c r="APN89" s="651">
        <v>0</v>
      </c>
      <c r="APO89" s="651">
        <v>0</v>
      </c>
      <c r="APP89" s="651">
        <v>0</v>
      </c>
      <c r="APQ89" s="651">
        <v>0</v>
      </c>
      <c r="APR89" s="651">
        <v>0</v>
      </c>
      <c r="APS89" s="651">
        <v>0</v>
      </c>
      <c r="APT89" s="651">
        <v>0</v>
      </c>
      <c r="APU89" s="651">
        <v>0</v>
      </c>
      <c r="APV89" s="651">
        <v>0</v>
      </c>
      <c r="APW89" s="651">
        <v>0</v>
      </c>
      <c r="APX89" s="651">
        <v>0</v>
      </c>
      <c r="APY89" s="651">
        <v>0</v>
      </c>
      <c r="APZ89" s="651">
        <v>0</v>
      </c>
      <c r="AQA89" s="651">
        <v>0</v>
      </c>
      <c r="AQB89" s="651">
        <v>0</v>
      </c>
      <c r="AQC89" s="651">
        <v>0</v>
      </c>
      <c r="AQD89" s="651">
        <v>0</v>
      </c>
      <c r="AQE89" s="651">
        <v>0</v>
      </c>
      <c r="AQF89" s="651">
        <v>0</v>
      </c>
      <c r="AQG89" s="651">
        <v>0</v>
      </c>
      <c r="AQH89" s="651">
        <v>0</v>
      </c>
      <c r="AQI89" s="651">
        <v>0</v>
      </c>
      <c r="AQJ89" s="651">
        <v>0</v>
      </c>
      <c r="AQK89" s="651">
        <v>0</v>
      </c>
      <c r="AQL89" s="651">
        <v>0</v>
      </c>
      <c r="AQM89" s="651">
        <v>0</v>
      </c>
      <c r="AQN89" s="651">
        <v>0</v>
      </c>
      <c r="AQO89" s="651">
        <v>0</v>
      </c>
      <c r="AQP89" s="651">
        <v>0</v>
      </c>
      <c r="AQQ89" s="651">
        <v>0</v>
      </c>
      <c r="AQR89" s="651">
        <v>0</v>
      </c>
      <c r="AQS89" s="651">
        <v>0</v>
      </c>
      <c r="AQT89" s="651">
        <v>0</v>
      </c>
      <c r="AQU89" s="651">
        <v>0</v>
      </c>
      <c r="AQV89" s="651">
        <v>0</v>
      </c>
      <c r="AQW89" s="651">
        <v>0</v>
      </c>
      <c r="AQX89" s="651">
        <v>0</v>
      </c>
      <c r="AQY89" s="651">
        <v>0</v>
      </c>
      <c r="AQZ89" s="651">
        <v>0</v>
      </c>
      <c r="ARA89" s="651">
        <v>0</v>
      </c>
      <c r="ARB89" s="651">
        <v>0</v>
      </c>
      <c r="ARC89" s="651">
        <v>0</v>
      </c>
      <c r="ARD89" s="651">
        <v>0</v>
      </c>
      <c r="ARE89" s="651">
        <v>0</v>
      </c>
      <c r="ARF89" s="651">
        <v>0</v>
      </c>
      <c r="ARG89" s="651">
        <v>0</v>
      </c>
      <c r="ARH89" s="651">
        <v>0</v>
      </c>
      <c r="ARI89" s="651">
        <v>0</v>
      </c>
      <c r="ARJ89" s="651">
        <v>0</v>
      </c>
      <c r="ARK89" s="651">
        <v>0</v>
      </c>
      <c r="ARL89" s="651">
        <v>0</v>
      </c>
      <c r="ARM89" s="651">
        <v>0</v>
      </c>
      <c r="ARN89" s="651">
        <v>0</v>
      </c>
      <c r="ARO89" s="651">
        <v>0</v>
      </c>
      <c r="ARP89" s="651">
        <v>0</v>
      </c>
      <c r="ARQ89" s="651">
        <v>0</v>
      </c>
      <c r="ARR89" s="651">
        <v>0</v>
      </c>
      <c r="ARS89" s="651">
        <v>0</v>
      </c>
      <c r="ART89" s="651">
        <v>0</v>
      </c>
      <c r="ARU89" s="651">
        <v>0</v>
      </c>
      <c r="ARV89" s="651">
        <v>0</v>
      </c>
      <c r="ARW89" s="651">
        <v>0</v>
      </c>
      <c r="ARX89" s="651">
        <v>0</v>
      </c>
      <c r="ARY89" s="651">
        <v>0</v>
      </c>
      <c r="ARZ89" s="651">
        <v>0</v>
      </c>
      <c r="ASA89" s="651">
        <v>0</v>
      </c>
      <c r="ASB89" s="651">
        <v>0</v>
      </c>
      <c r="ASC89" s="651">
        <v>0</v>
      </c>
      <c r="ASD89" s="651">
        <v>0</v>
      </c>
      <c r="ASE89" s="651">
        <v>0</v>
      </c>
      <c r="ASF89" s="651">
        <v>0</v>
      </c>
      <c r="ASG89" s="651">
        <v>0</v>
      </c>
      <c r="ASH89" s="651">
        <v>0</v>
      </c>
      <c r="ASI89" s="651">
        <v>0</v>
      </c>
      <c r="ASJ89" s="651">
        <v>0</v>
      </c>
      <c r="ASK89" s="651">
        <v>0</v>
      </c>
      <c r="ASL89" s="651">
        <v>0</v>
      </c>
      <c r="ASM89" s="651">
        <v>0</v>
      </c>
      <c r="ASN89" s="651">
        <v>0</v>
      </c>
      <c r="ASO89" s="651">
        <v>0</v>
      </c>
      <c r="ASP89" s="651">
        <v>0</v>
      </c>
      <c r="ASQ89" s="651">
        <v>0</v>
      </c>
      <c r="ASR89" s="651">
        <v>0</v>
      </c>
      <c r="ASS89" s="651">
        <v>0</v>
      </c>
      <c r="AST89" s="651">
        <v>0</v>
      </c>
      <c r="ASU89" s="651">
        <v>0</v>
      </c>
      <c r="ASV89" s="651">
        <v>0</v>
      </c>
      <c r="ASW89" s="651">
        <v>0</v>
      </c>
      <c r="ASX89" s="651">
        <v>0</v>
      </c>
      <c r="ASY89" s="651">
        <v>0</v>
      </c>
      <c r="ASZ89" s="651">
        <v>0</v>
      </c>
      <c r="ATA89" s="651">
        <v>0</v>
      </c>
      <c r="ATB89" s="651">
        <v>0</v>
      </c>
      <c r="ATC89" s="651">
        <v>0</v>
      </c>
      <c r="ATD89" s="651">
        <v>0</v>
      </c>
      <c r="ATE89" s="651">
        <v>0</v>
      </c>
      <c r="ATF89" s="651">
        <v>0</v>
      </c>
      <c r="ATG89" s="651">
        <v>0</v>
      </c>
      <c r="ATH89" s="651">
        <v>0</v>
      </c>
      <c r="ATI89" s="651">
        <v>0</v>
      </c>
      <c r="ATJ89" s="651">
        <v>0</v>
      </c>
      <c r="ATK89" s="651">
        <v>0</v>
      </c>
      <c r="ATL89" s="651">
        <v>0</v>
      </c>
      <c r="ATM89" s="651">
        <v>0</v>
      </c>
      <c r="ATN89" s="651">
        <v>0</v>
      </c>
      <c r="ATO89" s="651">
        <v>0</v>
      </c>
      <c r="ATP89" s="651">
        <v>0</v>
      </c>
      <c r="ATQ89" s="651">
        <v>0</v>
      </c>
      <c r="ATR89" s="651">
        <v>0</v>
      </c>
      <c r="ATS89" s="651">
        <v>0</v>
      </c>
      <c r="ATT89" s="651">
        <v>0</v>
      </c>
      <c r="ATU89" s="651">
        <v>0</v>
      </c>
      <c r="ATV89" s="651">
        <v>0</v>
      </c>
      <c r="ATW89" s="651">
        <v>0</v>
      </c>
      <c r="ATX89" s="651">
        <v>0</v>
      </c>
      <c r="ATY89" s="651">
        <v>0</v>
      </c>
      <c r="ATZ89" s="651">
        <v>0</v>
      </c>
      <c r="AUA89" s="651">
        <v>0</v>
      </c>
      <c r="AUB89" s="651">
        <v>0</v>
      </c>
      <c r="AUC89" s="651">
        <v>0</v>
      </c>
      <c r="AUD89" s="651">
        <v>0</v>
      </c>
      <c r="AUE89" s="651">
        <v>0</v>
      </c>
      <c r="AUF89" s="651">
        <v>0</v>
      </c>
      <c r="AUG89" s="651">
        <v>0</v>
      </c>
      <c r="AUH89" s="651">
        <v>0</v>
      </c>
      <c r="AUI89" s="651">
        <v>0</v>
      </c>
      <c r="AUJ89" s="651">
        <v>0</v>
      </c>
      <c r="AUK89" s="651">
        <v>0</v>
      </c>
      <c r="AUL89" s="651">
        <v>0</v>
      </c>
      <c r="AUM89" s="651">
        <v>0</v>
      </c>
      <c r="AUN89" s="651">
        <v>0</v>
      </c>
      <c r="AUO89" s="651">
        <v>0</v>
      </c>
      <c r="AUP89" s="651">
        <v>0</v>
      </c>
      <c r="AUQ89" s="651">
        <v>0</v>
      </c>
      <c r="AUR89" s="651">
        <v>0</v>
      </c>
      <c r="AUS89" s="651">
        <v>0</v>
      </c>
      <c r="AUT89" s="651">
        <v>0</v>
      </c>
      <c r="AUU89" s="651">
        <v>0</v>
      </c>
      <c r="AUV89" s="651">
        <v>0</v>
      </c>
      <c r="AUW89" s="651">
        <v>0</v>
      </c>
      <c r="AUX89" s="651">
        <v>0</v>
      </c>
      <c r="AUY89" s="651">
        <v>0</v>
      </c>
      <c r="AUZ89" s="651">
        <v>0</v>
      </c>
      <c r="AVA89" s="651">
        <v>0</v>
      </c>
      <c r="AVB89" s="651">
        <v>0</v>
      </c>
      <c r="AVC89" s="651">
        <v>0</v>
      </c>
      <c r="AVD89" s="651">
        <v>0</v>
      </c>
      <c r="AVE89" s="651">
        <v>0</v>
      </c>
      <c r="AVF89" s="651">
        <v>0</v>
      </c>
      <c r="AVG89" s="651">
        <v>0</v>
      </c>
      <c r="AVH89" s="651">
        <v>0</v>
      </c>
      <c r="AVI89" s="651">
        <v>0</v>
      </c>
      <c r="AVJ89" s="651">
        <v>0</v>
      </c>
      <c r="AVK89" s="651">
        <v>0</v>
      </c>
      <c r="AVL89" s="651">
        <v>0</v>
      </c>
      <c r="AVM89" s="651">
        <v>0</v>
      </c>
      <c r="AVN89" s="651">
        <v>0</v>
      </c>
      <c r="AVO89" s="651">
        <v>0</v>
      </c>
      <c r="AVP89" s="651">
        <v>0</v>
      </c>
      <c r="AVQ89" s="651">
        <v>0</v>
      </c>
      <c r="AVR89" s="651">
        <v>0</v>
      </c>
      <c r="AVS89" s="651">
        <v>0</v>
      </c>
      <c r="AVT89" s="651">
        <v>0</v>
      </c>
      <c r="AVU89" s="651">
        <v>0</v>
      </c>
      <c r="AVV89" s="651">
        <v>0</v>
      </c>
      <c r="AVW89" s="651">
        <v>0</v>
      </c>
      <c r="AVX89" s="651">
        <v>0</v>
      </c>
      <c r="AVY89" s="651">
        <v>0</v>
      </c>
      <c r="AVZ89" s="651">
        <v>0</v>
      </c>
      <c r="AWA89" s="651">
        <v>0</v>
      </c>
      <c r="AWB89" s="651">
        <v>0</v>
      </c>
      <c r="AWC89" s="651">
        <v>0</v>
      </c>
      <c r="AWD89" s="651">
        <v>0</v>
      </c>
      <c r="AWE89" s="651">
        <v>0</v>
      </c>
      <c r="AWF89" s="651">
        <v>0</v>
      </c>
      <c r="AWG89" s="651">
        <v>0</v>
      </c>
      <c r="AWH89" s="651">
        <v>0</v>
      </c>
      <c r="AWI89" s="651">
        <v>0</v>
      </c>
      <c r="AWJ89" s="651">
        <v>0</v>
      </c>
      <c r="AWK89" s="651">
        <v>0</v>
      </c>
      <c r="AWL89" s="651">
        <v>0</v>
      </c>
      <c r="AWM89" s="651">
        <v>0</v>
      </c>
      <c r="AWN89" s="651">
        <v>0</v>
      </c>
      <c r="AWO89" s="651">
        <v>0</v>
      </c>
      <c r="AWP89" s="651">
        <v>0</v>
      </c>
      <c r="AWQ89" s="651">
        <v>0</v>
      </c>
      <c r="AWR89" s="651">
        <v>0</v>
      </c>
      <c r="AWS89" s="651">
        <v>0</v>
      </c>
      <c r="AWT89" s="651">
        <v>0</v>
      </c>
      <c r="AWU89" s="651">
        <v>0</v>
      </c>
      <c r="AWV89" s="651">
        <v>0</v>
      </c>
      <c r="AWW89" s="651">
        <v>0</v>
      </c>
      <c r="AWX89" s="651">
        <v>0</v>
      </c>
      <c r="AWY89" s="651">
        <v>0</v>
      </c>
      <c r="AWZ89" s="651">
        <v>0</v>
      </c>
      <c r="AXA89" s="651">
        <v>0</v>
      </c>
      <c r="AXB89" s="651">
        <v>0</v>
      </c>
      <c r="AXC89" s="651">
        <v>0</v>
      </c>
      <c r="AXD89" s="651">
        <v>0</v>
      </c>
      <c r="AXE89" s="651">
        <v>0</v>
      </c>
      <c r="AXF89" s="651">
        <v>0</v>
      </c>
      <c r="AXG89" s="651">
        <v>0</v>
      </c>
      <c r="AXH89" s="651">
        <v>0</v>
      </c>
      <c r="AXI89" s="651">
        <v>0</v>
      </c>
      <c r="AXJ89" s="651">
        <v>0</v>
      </c>
      <c r="AXK89" s="651">
        <v>0</v>
      </c>
      <c r="AXL89" s="651">
        <v>0</v>
      </c>
      <c r="AXM89" s="651">
        <v>0</v>
      </c>
      <c r="AXN89" s="651">
        <v>0</v>
      </c>
      <c r="AXO89" s="651">
        <v>0</v>
      </c>
      <c r="AXP89" s="651">
        <v>0</v>
      </c>
      <c r="AXQ89" s="651">
        <v>0</v>
      </c>
      <c r="AXR89" s="651">
        <v>0</v>
      </c>
      <c r="AXS89" s="651">
        <v>0</v>
      </c>
      <c r="AXT89" s="651">
        <v>0</v>
      </c>
      <c r="AXU89" s="651">
        <v>0</v>
      </c>
      <c r="AXV89" s="651">
        <v>0</v>
      </c>
      <c r="AXW89" s="651">
        <v>0</v>
      </c>
      <c r="AXX89" s="651">
        <v>0</v>
      </c>
      <c r="AXY89" s="651">
        <v>0</v>
      </c>
      <c r="AXZ89" s="651">
        <v>0</v>
      </c>
      <c r="AYA89" s="651">
        <v>0</v>
      </c>
      <c r="AYB89" s="651">
        <v>0</v>
      </c>
      <c r="AYC89" s="651">
        <v>0</v>
      </c>
      <c r="AYD89" s="651">
        <v>0</v>
      </c>
      <c r="AYE89" s="651">
        <v>0</v>
      </c>
      <c r="AYF89" s="651">
        <v>0</v>
      </c>
      <c r="AYG89" s="651">
        <v>0</v>
      </c>
      <c r="AYH89" s="651">
        <v>0</v>
      </c>
      <c r="AYI89" s="651">
        <v>0</v>
      </c>
      <c r="AYJ89" s="651">
        <v>0</v>
      </c>
      <c r="AYK89" s="651">
        <v>0</v>
      </c>
      <c r="AYL89" s="651">
        <v>0</v>
      </c>
      <c r="AYM89" s="651">
        <v>0</v>
      </c>
      <c r="AYN89" s="651">
        <v>0</v>
      </c>
      <c r="AYO89" s="651">
        <v>0</v>
      </c>
      <c r="AYP89" s="651">
        <v>0</v>
      </c>
      <c r="AYQ89" s="651">
        <v>0</v>
      </c>
      <c r="AYR89" s="651">
        <v>0</v>
      </c>
      <c r="AYS89" s="651">
        <v>0</v>
      </c>
      <c r="AYT89" s="651">
        <v>0</v>
      </c>
      <c r="AYU89" s="651">
        <v>0</v>
      </c>
      <c r="AYV89" s="651">
        <v>0</v>
      </c>
      <c r="AYW89" s="651">
        <v>0</v>
      </c>
      <c r="AYX89" s="651">
        <v>0</v>
      </c>
      <c r="AYY89" s="651">
        <v>0</v>
      </c>
      <c r="AYZ89" s="651">
        <v>0</v>
      </c>
      <c r="AZA89" s="651">
        <v>0</v>
      </c>
      <c r="AZB89" s="651">
        <v>0</v>
      </c>
      <c r="AZC89" s="651">
        <v>0</v>
      </c>
      <c r="AZD89" s="651">
        <v>0</v>
      </c>
      <c r="AZE89" s="651">
        <v>0</v>
      </c>
      <c r="AZF89" s="651">
        <v>0</v>
      </c>
      <c r="AZG89" s="651">
        <v>0</v>
      </c>
      <c r="AZH89" s="651">
        <v>0</v>
      </c>
      <c r="AZI89" s="651">
        <v>0</v>
      </c>
      <c r="AZJ89" s="651">
        <v>0</v>
      </c>
      <c r="AZK89" s="651">
        <v>0</v>
      </c>
      <c r="AZL89" s="651">
        <v>0</v>
      </c>
      <c r="AZM89" s="651">
        <v>0</v>
      </c>
      <c r="AZN89" s="651">
        <v>0</v>
      </c>
      <c r="AZO89" s="651">
        <v>0</v>
      </c>
      <c r="AZP89" s="651">
        <v>0</v>
      </c>
      <c r="AZQ89" s="651">
        <v>0</v>
      </c>
      <c r="AZR89" s="651">
        <v>0</v>
      </c>
      <c r="AZS89" s="651">
        <v>0</v>
      </c>
      <c r="AZT89" s="651">
        <v>0</v>
      </c>
      <c r="AZU89" s="651">
        <v>0</v>
      </c>
      <c r="AZV89" s="651">
        <v>0</v>
      </c>
      <c r="AZW89" s="651">
        <v>0</v>
      </c>
      <c r="AZX89" s="651">
        <v>0</v>
      </c>
      <c r="AZY89" s="651">
        <v>0</v>
      </c>
      <c r="AZZ89" s="651">
        <v>0</v>
      </c>
      <c r="BAA89" s="651">
        <v>0</v>
      </c>
      <c r="BAB89" s="651">
        <v>0</v>
      </c>
      <c r="BAC89" s="651">
        <v>0</v>
      </c>
      <c r="BAD89" s="651">
        <v>0</v>
      </c>
      <c r="BAE89" s="651">
        <v>0</v>
      </c>
      <c r="BAF89" s="651">
        <v>0</v>
      </c>
      <c r="BAG89" s="651">
        <v>0</v>
      </c>
      <c r="BAH89" s="651">
        <v>0</v>
      </c>
      <c r="BAI89" s="651">
        <v>0</v>
      </c>
      <c r="BAJ89" s="651">
        <v>0</v>
      </c>
      <c r="BAK89" s="651">
        <v>0</v>
      </c>
      <c r="BAL89" s="651">
        <v>0</v>
      </c>
      <c r="BAM89" s="651">
        <v>0</v>
      </c>
      <c r="BAN89" s="651">
        <v>0</v>
      </c>
      <c r="BAO89" s="651">
        <v>0</v>
      </c>
      <c r="BAP89" s="651">
        <v>0</v>
      </c>
      <c r="BAQ89" s="651">
        <v>0</v>
      </c>
      <c r="BAR89" s="651">
        <v>0</v>
      </c>
      <c r="BAS89" s="651">
        <v>0</v>
      </c>
      <c r="BAT89" s="651">
        <v>0</v>
      </c>
      <c r="BAU89" s="651">
        <v>0</v>
      </c>
      <c r="BAV89" s="651">
        <v>0</v>
      </c>
      <c r="BAW89" s="651">
        <v>0</v>
      </c>
      <c r="BAX89" s="651">
        <v>0</v>
      </c>
      <c r="BAY89" s="651">
        <v>0</v>
      </c>
      <c r="BAZ89" s="651">
        <v>0</v>
      </c>
      <c r="BBA89" s="651">
        <v>0</v>
      </c>
      <c r="BBB89" s="651">
        <v>0</v>
      </c>
      <c r="BBC89" s="651">
        <v>0</v>
      </c>
      <c r="BBD89" s="651">
        <v>0</v>
      </c>
      <c r="BBE89" s="651">
        <v>0</v>
      </c>
      <c r="BBF89" s="651">
        <v>0</v>
      </c>
      <c r="BBG89" s="651">
        <v>0</v>
      </c>
      <c r="BBH89" s="651">
        <v>0</v>
      </c>
      <c r="BBI89" s="651">
        <v>0</v>
      </c>
      <c r="BBJ89" s="651">
        <v>0</v>
      </c>
      <c r="BBK89" s="651">
        <v>0</v>
      </c>
      <c r="BBL89" s="651">
        <v>0</v>
      </c>
      <c r="BBM89" s="651">
        <v>0</v>
      </c>
      <c r="BBN89" s="651">
        <v>0</v>
      </c>
      <c r="BBO89" s="651">
        <v>0</v>
      </c>
      <c r="BBP89" s="651">
        <v>0</v>
      </c>
      <c r="BBQ89" s="651">
        <v>0</v>
      </c>
      <c r="BBR89" s="651">
        <v>0</v>
      </c>
      <c r="BBS89" s="651">
        <v>0</v>
      </c>
      <c r="BBT89" s="651">
        <v>0</v>
      </c>
      <c r="BBU89" s="651">
        <v>0</v>
      </c>
      <c r="BBV89" s="651">
        <v>0</v>
      </c>
      <c r="BBW89" s="651">
        <v>0</v>
      </c>
      <c r="BBX89" s="651">
        <v>0</v>
      </c>
      <c r="BBY89" s="651">
        <v>0</v>
      </c>
      <c r="BBZ89" s="651">
        <v>0</v>
      </c>
      <c r="BCA89" s="651">
        <v>0</v>
      </c>
      <c r="BCB89" s="651">
        <v>0</v>
      </c>
      <c r="BCC89" s="651">
        <v>0</v>
      </c>
      <c r="BCD89" s="651">
        <v>0</v>
      </c>
      <c r="BCE89" s="651">
        <v>0</v>
      </c>
      <c r="BCF89" s="651">
        <v>0</v>
      </c>
      <c r="BCG89" s="651">
        <v>0</v>
      </c>
      <c r="BCH89" s="651">
        <v>0</v>
      </c>
      <c r="BCI89" s="651">
        <v>0</v>
      </c>
      <c r="BCJ89" s="651">
        <v>0</v>
      </c>
      <c r="BCK89" s="651">
        <v>0</v>
      </c>
      <c r="BCL89" s="651">
        <v>0</v>
      </c>
      <c r="BCM89" s="651">
        <v>0</v>
      </c>
      <c r="BCN89" s="651">
        <v>0</v>
      </c>
      <c r="BCO89" s="651">
        <v>0</v>
      </c>
      <c r="BCP89" s="651">
        <v>0</v>
      </c>
      <c r="BCQ89" s="651">
        <v>0</v>
      </c>
      <c r="BCR89" s="651">
        <v>0</v>
      </c>
      <c r="BCS89" s="651">
        <v>0</v>
      </c>
      <c r="BCT89" s="651">
        <v>0</v>
      </c>
      <c r="BCU89" s="651">
        <v>0</v>
      </c>
      <c r="BCV89" s="651">
        <v>0</v>
      </c>
      <c r="BCW89" s="651">
        <v>0</v>
      </c>
      <c r="BCX89" s="651">
        <v>0</v>
      </c>
      <c r="BCY89" s="651">
        <v>0</v>
      </c>
      <c r="BCZ89" s="651">
        <v>0</v>
      </c>
      <c r="BDA89" s="651">
        <v>0</v>
      </c>
      <c r="BDB89" s="651">
        <v>0</v>
      </c>
      <c r="BDC89" s="651">
        <v>0</v>
      </c>
      <c r="BDD89" s="651">
        <v>0</v>
      </c>
      <c r="BDE89" s="651">
        <v>0</v>
      </c>
      <c r="BDF89" s="651">
        <v>0</v>
      </c>
      <c r="BDG89" s="651">
        <v>0</v>
      </c>
      <c r="BDH89" s="651">
        <v>0</v>
      </c>
      <c r="BDI89" s="651">
        <v>0</v>
      </c>
      <c r="BDJ89" s="651">
        <v>0</v>
      </c>
      <c r="BDK89" s="651">
        <v>0</v>
      </c>
      <c r="BDL89" s="651">
        <v>0</v>
      </c>
      <c r="BDM89" s="651">
        <v>0</v>
      </c>
      <c r="BDN89" s="651">
        <v>0</v>
      </c>
      <c r="BDO89" s="651">
        <v>0</v>
      </c>
      <c r="BDP89" s="651">
        <v>0</v>
      </c>
      <c r="BDQ89" s="651">
        <v>0</v>
      </c>
      <c r="BDR89" s="651">
        <v>0</v>
      </c>
      <c r="BDS89" s="651">
        <v>0</v>
      </c>
      <c r="BDT89" s="651">
        <v>0</v>
      </c>
      <c r="BDU89" s="651">
        <v>0</v>
      </c>
      <c r="BDV89" s="651">
        <v>0</v>
      </c>
      <c r="BDW89" s="651">
        <v>0</v>
      </c>
      <c r="BDX89" s="651">
        <v>0</v>
      </c>
      <c r="BDY89" s="651">
        <v>0</v>
      </c>
      <c r="BDZ89" s="651">
        <v>0</v>
      </c>
      <c r="BEA89" s="651">
        <v>0</v>
      </c>
      <c r="BEB89" s="651">
        <v>0</v>
      </c>
      <c r="BEC89" s="651">
        <v>0</v>
      </c>
      <c r="BED89" s="651">
        <v>0</v>
      </c>
      <c r="BEE89" s="651">
        <v>0</v>
      </c>
      <c r="BEF89" s="651">
        <v>0</v>
      </c>
      <c r="BEG89" s="651">
        <v>0</v>
      </c>
      <c r="BEH89" s="651">
        <v>0</v>
      </c>
      <c r="BEI89" s="651">
        <v>0</v>
      </c>
      <c r="BEJ89" s="651">
        <v>0</v>
      </c>
      <c r="BEK89" s="651">
        <v>0</v>
      </c>
      <c r="BEL89" s="651">
        <v>0</v>
      </c>
      <c r="BEM89" s="651">
        <v>0</v>
      </c>
      <c r="BEN89" s="651">
        <v>0</v>
      </c>
      <c r="BEO89" s="651">
        <v>0</v>
      </c>
      <c r="BEP89" s="651">
        <v>0</v>
      </c>
      <c r="BEQ89" s="651">
        <v>0</v>
      </c>
      <c r="BER89" s="651">
        <v>0</v>
      </c>
      <c r="BES89" s="651">
        <v>0</v>
      </c>
      <c r="BET89" s="651">
        <v>0</v>
      </c>
      <c r="BEU89" s="651">
        <v>0</v>
      </c>
      <c r="BEV89" s="651">
        <v>0</v>
      </c>
      <c r="BEW89" s="651">
        <v>0</v>
      </c>
      <c r="BEX89" s="651">
        <v>0</v>
      </c>
      <c r="BEY89" s="651">
        <v>0</v>
      </c>
      <c r="BEZ89" s="651">
        <v>0</v>
      </c>
      <c r="BFA89" s="651">
        <v>0</v>
      </c>
      <c r="BFB89" s="651">
        <v>0</v>
      </c>
      <c r="BFC89" s="651">
        <v>0</v>
      </c>
      <c r="BFD89" s="651">
        <v>0</v>
      </c>
      <c r="BFE89" s="651">
        <v>0</v>
      </c>
      <c r="BFF89" s="651">
        <v>0</v>
      </c>
      <c r="BFG89" s="651">
        <v>0</v>
      </c>
      <c r="BFH89" s="651">
        <v>0</v>
      </c>
      <c r="BFI89" s="651">
        <v>0</v>
      </c>
      <c r="BFJ89" s="651">
        <v>0</v>
      </c>
      <c r="BFK89" s="651">
        <v>0</v>
      </c>
      <c r="BFL89" s="651">
        <v>0</v>
      </c>
      <c r="BFM89" s="651">
        <v>0</v>
      </c>
      <c r="BFN89" s="651">
        <v>0</v>
      </c>
      <c r="BFO89" s="651">
        <v>0</v>
      </c>
      <c r="BFP89" s="651">
        <v>0</v>
      </c>
      <c r="BFQ89" s="651">
        <v>0</v>
      </c>
      <c r="BFR89" s="651">
        <v>0</v>
      </c>
      <c r="BFS89" s="651">
        <v>0</v>
      </c>
      <c r="BFT89" s="651">
        <v>0</v>
      </c>
      <c r="BFU89" s="651">
        <v>0</v>
      </c>
      <c r="BFV89" s="651">
        <v>0</v>
      </c>
      <c r="BFW89" s="651">
        <v>0</v>
      </c>
      <c r="BFX89" s="651">
        <v>0</v>
      </c>
      <c r="BFY89" s="651">
        <v>0</v>
      </c>
      <c r="BFZ89" s="651">
        <v>0</v>
      </c>
      <c r="BGA89" s="651">
        <v>0</v>
      </c>
      <c r="BGB89" s="651">
        <v>0</v>
      </c>
      <c r="BGC89" s="651">
        <v>0</v>
      </c>
      <c r="BGD89" s="651">
        <v>0</v>
      </c>
      <c r="BGE89" s="651">
        <v>0</v>
      </c>
      <c r="BGF89" s="651">
        <v>0</v>
      </c>
      <c r="BGG89" s="651">
        <v>0</v>
      </c>
      <c r="BGH89" s="651">
        <v>0</v>
      </c>
      <c r="BGI89" s="651">
        <v>0</v>
      </c>
      <c r="BGJ89" s="651">
        <v>0</v>
      </c>
      <c r="BGK89" s="651">
        <v>0</v>
      </c>
      <c r="BGL89" s="651">
        <v>0</v>
      </c>
      <c r="BGM89" s="651">
        <v>0</v>
      </c>
      <c r="BGN89" s="651">
        <v>0</v>
      </c>
      <c r="BGO89" s="651">
        <v>0</v>
      </c>
      <c r="BGP89" s="651">
        <v>0</v>
      </c>
      <c r="BGQ89" s="651">
        <v>0</v>
      </c>
      <c r="BGR89" s="651">
        <v>0</v>
      </c>
      <c r="BGS89" s="651">
        <v>0</v>
      </c>
      <c r="BGT89" s="651">
        <v>0</v>
      </c>
      <c r="BGU89" s="651">
        <v>0</v>
      </c>
      <c r="BGV89" s="651">
        <v>0</v>
      </c>
      <c r="BGW89" s="651">
        <v>0</v>
      </c>
      <c r="BGX89" s="651">
        <v>0</v>
      </c>
      <c r="BGY89" s="651">
        <v>0</v>
      </c>
      <c r="BGZ89" s="651">
        <v>0</v>
      </c>
      <c r="BHA89" s="651">
        <v>0</v>
      </c>
      <c r="BHB89" s="651">
        <v>0</v>
      </c>
      <c r="BHC89" s="651">
        <v>0</v>
      </c>
      <c r="BHD89" s="651">
        <v>0</v>
      </c>
      <c r="BHE89" s="651">
        <v>0</v>
      </c>
      <c r="BHF89" s="651">
        <v>0</v>
      </c>
      <c r="BHG89" s="651">
        <v>0</v>
      </c>
      <c r="BHH89" s="651">
        <v>0</v>
      </c>
      <c r="BHI89" s="651">
        <v>0</v>
      </c>
      <c r="BHJ89" s="651">
        <v>0</v>
      </c>
      <c r="BHK89" s="651">
        <v>0</v>
      </c>
      <c r="BHL89" s="651">
        <v>0</v>
      </c>
      <c r="BHM89" s="651">
        <v>0</v>
      </c>
      <c r="BHN89" s="651">
        <v>0</v>
      </c>
      <c r="BHO89" s="651">
        <v>0</v>
      </c>
      <c r="BHP89" s="651">
        <v>0</v>
      </c>
      <c r="BHQ89" s="651">
        <v>0</v>
      </c>
      <c r="BHR89" s="651">
        <v>0</v>
      </c>
      <c r="BHS89" s="651">
        <v>0</v>
      </c>
      <c r="BHT89" s="651">
        <v>0</v>
      </c>
      <c r="BHU89" s="651">
        <v>0</v>
      </c>
      <c r="BHV89" s="651">
        <v>0</v>
      </c>
      <c r="BHW89" s="651">
        <v>0</v>
      </c>
      <c r="BHX89" s="651">
        <v>0</v>
      </c>
      <c r="BHY89" s="651">
        <v>0</v>
      </c>
      <c r="BHZ89" s="651">
        <v>0</v>
      </c>
      <c r="BIA89" s="651">
        <v>0</v>
      </c>
      <c r="BIB89" s="651">
        <v>0</v>
      </c>
      <c r="BIC89" s="651">
        <v>0</v>
      </c>
      <c r="BID89" s="651">
        <v>0</v>
      </c>
      <c r="BIE89" s="651">
        <v>0</v>
      </c>
      <c r="BIF89" s="651">
        <v>0</v>
      </c>
      <c r="BIG89" s="651">
        <v>0</v>
      </c>
      <c r="BIH89" s="651">
        <v>0</v>
      </c>
      <c r="BII89" s="651">
        <v>0</v>
      </c>
      <c r="BIJ89" s="651">
        <v>0</v>
      </c>
      <c r="BIK89" s="651">
        <v>0</v>
      </c>
      <c r="BIL89" s="651">
        <v>0</v>
      </c>
      <c r="BIM89" s="651">
        <v>0</v>
      </c>
      <c r="BIN89" s="651">
        <v>0</v>
      </c>
      <c r="BIO89" s="651">
        <v>0</v>
      </c>
      <c r="BIP89" s="651">
        <v>0</v>
      </c>
      <c r="BIQ89" s="651">
        <v>0</v>
      </c>
      <c r="BIR89" s="651">
        <v>0</v>
      </c>
      <c r="BIS89" s="651">
        <v>0</v>
      </c>
      <c r="BIT89" s="651">
        <v>0</v>
      </c>
      <c r="BIU89" s="651">
        <v>0</v>
      </c>
      <c r="BIV89" s="651">
        <v>0</v>
      </c>
      <c r="BIW89" s="651">
        <v>0</v>
      </c>
      <c r="BIX89" s="651">
        <v>0</v>
      </c>
      <c r="BIY89" s="651">
        <v>0</v>
      </c>
      <c r="BIZ89" s="651">
        <v>0</v>
      </c>
      <c r="BJA89" s="651">
        <v>0</v>
      </c>
      <c r="BJB89" s="651">
        <v>0</v>
      </c>
      <c r="BJC89" s="651">
        <v>0</v>
      </c>
      <c r="BJD89" s="651">
        <v>0</v>
      </c>
      <c r="BJE89" s="651">
        <v>0</v>
      </c>
      <c r="BJF89" s="651">
        <v>0</v>
      </c>
      <c r="BJG89" s="651">
        <v>0</v>
      </c>
      <c r="BJH89" s="651">
        <v>0</v>
      </c>
      <c r="BJI89" s="651">
        <v>0</v>
      </c>
      <c r="BJJ89" s="651">
        <v>0</v>
      </c>
      <c r="BJK89" s="651">
        <v>0</v>
      </c>
      <c r="BJL89" s="651">
        <v>0</v>
      </c>
      <c r="BJM89" s="651">
        <v>0</v>
      </c>
      <c r="BJN89" s="651">
        <v>0</v>
      </c>
      <c r="BJO89" s="651">
        <v>0</v>
      </c>
      <c r="BJP89" s="651">
        <v>0</v>
      </c>
      <c r="BJQ89" s="651">
        <v>0</v>
      </c>
      <c r="BJR89" s="651">
        <v>0</v>
      </c>
      <c r="BJS89" s="651">
        <v>0</v>
      </c>
      <c r="BJT89" s="651">
        <v>0</v>
      </c>
      <c r="BJU89" s="651">
        <v>0</v>
      </c>
      <c r="BJV89" s="651">
        <v>0</v>
      </c>
      <c r="BJW89" s="651">
        <v>0</v>
      </c>
      <c r="BJX89" s="651">
        <v>0</v>
      </c>
      <c r="BJY89" s="651">
        <v>0</v>
      </c>
      <c r="BJZ89" s="651">
        <v>0</v>
      </c>
      <c r="BKA89" s="651">
        <v>0</v>
      </c>
      <c r="BKB89" s="651">
        <v>0</v>
      </c>
      <c r="BKC89" s="651">
        <v>0</v>
      </c>
      <c r="BKD89" s="651">
        <v>0</v>
      </c>
      <c r="BKE89" s="651">
        <v>0</v>
      </c>
      <c r="BKF89" s="651">
        <v>0</v>
      </c>
      <c r="BKG89" s="651">
        <v>0</v>
      </c>
      <c r="BKH89" s="651">
        <v>0</v>
      </c>
      <c r="BKI89" s="651">
        <v>0</v>
      </c>
      <c r="BKJ89" s="651">
        <v>0</v>
      </c>
      <c r="BKK89" s="651">
        <v>0</v>
      </c>
      <c r="BKL89" s="651">
        <v>0</v>
      </c>
      <c r="BKM89" s="651">
        <v>0</v>
      </c>
      <c r="BKN89" s="651">
        <v>0</v>
      </c>
      <c r="BKO89" s="651">
        <v>0</v>
      </c>
      <c r="BKP89" s="651">
        <v>0</v>
      </c>
      <c r="BKQ89" s="651">
        <v>0</v>
      </c>
      <c r="BKR89" s="651">
        <v>0</v>
      </c>
      <c r="BKS89" s="651">
        <v>0</v>
      </c>
      <c r="BKT89" s="651">
        <v>0</v>
      </c>
      <c r="BKU89" s="651">
        <v>0</v>
      </c>
      <c r="BKV89" s="651">
        <v>0</v>
      </c>
      <c r="BKW89" s="651">
        <v>0</v>
      </c>
      <c r="BKX89" s="651">
        <v>0</v>
      </c>
      <c r="BKY89" s="651">
        <v>0</v>
      </c>
      <c r="BKZ89" s="651">
        <v>0</v>
      </c>
      <c r="BLA89" s="651">
        <v>0</v>
      </c>
      <c r="BLB89" s="651">
        <v>0</v>
      </c>
      <c r="BLC89" s="651">
        <v>0</v>
      </c>
      <c r="BLD89" s="651">
        <v>0</v>
      </c>
      <c r="BLE89" s="651">
        <v>0</v>
      </c>
      <c r="BLF89" s="651">
        <v>0</v>
      </c>
      <c r="BLG89" s="651">
        <v>0</v>
      </c>
      <c r="BLH89" s="651">
        <v>0</v>
      </c>
      <c r="BLI89" s="651">
        <v>0</v>
      </c>
      <c r="BLJ89" s="651">
        <v>0</v>
      </c>
      <c r="BLK89" s="651">
        <v>0</v>
      </c>
      <c r="BLL89" s="651">
        <v>0</v>
      </c>
      <c r="BLM89" s="651">
        <v>0</v>
      </c>
      <c r="BLN89" s="651">
        <v>0</v>
      </c>
      <c r="BLO89" s="651">
        <v>0</v>
      </c>
      <c r="BLP89" s="651">
        <v>0</v>
      </c>
      <c r="BLQ89" s="651">
        <v>0</v>
      </c>
      <c r="BLR89" s="651">
        <v>0</v>
      </c>
      <c r="BLS89" s="651">
        <v>0</v>
      </c>
      <c r="BLT89" s="651">
        <v>0</v>
      </c>
      <c r="BLU89" s="651">
        <v>0</v>
      </c>
      <c r="BLV89" s="651">
        <v>0</v>
      </c>
      <c r="BLW89" s="651">
        <v>0</v>
      </c>
      <c r="BLX89" s="651">
        <v>0</v>
      </c>
      <c r="BLY89" s="651">
        <v>0</v>
      </c>
      <c r="BLZ89" s="651">
        <v>0</v>
      </c>
      <c r="BMA89" s="651">
        <v>0</v>
      </c>
      <c r="BMB89" s="651">
        <v>0</v>
      </c>
      <c r="BMC89" s="651">
        <v>0</v>
      </c>
      <c r="BMD89" s="651">
        <v>0</v>
      </c>
      <c r="BME89" s="651">
        <v>0</v>
      </c>
      <c r="BMF89" s="651">
        <v>0</v>
      </c>
      <c r="BMG89" s="651">
        <v>0</v>
      </c>
      <c r="BMH89" s="651">
        <v>0</v>
      </c>
      <c r="BMI89" s="651">
        <v>0</v>
      </c>
      <c r="BMJ89" s="651">
        <v>0</v>
      </c>
      <c r="BMK89" s="651">
        <v>0</v>
      </c>
      <c r="BML89" s="651">
        <v>0</v>
      </c>
      <c r="BMM89" s="651">
        <v>0</v>
      </c>
      <c r="BMN89" s="651">
        <v>0</v>
      </c>
      <c r="BMO89" s="651">
        <v>0</v>
      </c>
      <c r="BMP89" s="651">
        <v>0</v>
      </c>
      <c r="BMQ89" s="651">
        <v>0</v>
      </c>
      <c r="BMR89" s="651">
        <v>0</v>
      </c>
      <c r="BMS89" s="651">
        <v>0</v>
      </c>
      <c r="BMT89" s="651">
        <v>0</v>
      </c>
      <c r="BMU89" s="651">
        <v>0</v>
      </c>
      <c r="BMV89" s="651">
        <v>0</v>
      </c>
      <c r="BMW89" s="651">
        <v>0</v>
      </c>
      <c r="BMX89" s="651">
        <v>0</v>
      </c>
      <c r="BMY89" s="651">
        <v>0</v>
      </c>
      <c r="BMZ89" s="651">
        <v>0</v>
      </c>
      <c r="BNA89" s="651">
        <v>0</v>
      </c>
      <c r="BNB89" s="651">
        <v>0</v>
      </c>
      <c r="BNC89" s="651">
        <v>0</v>
      </c>
      <c r="BND89" s="651">
        <v>0</v>
      </c>
      <c r="BNE89" s="651">
        <v>0</v>
      </c>
      <c r="BNF89" s="651">
        <v>0</v>
      </c>
      <c r="BNG89" s="651">
        <v>0</v>
      </c>
      <c r="BNH89" s="651">
        <v>0</v>
      </c>
      <c r="BNI89" s="651">
        <v>0</v>
      </c>
      <c r="BNJ89" s="651">
        <v>0</v>
      </c>
      <c r="BNK89" s="651">
        <v>0</v>
      </c>
      <c r="BNL89" s="651">
        <v>0</v>
      </c>
      <c r="BNM89" s="651">
        <v>0</v>
      </c>
      <c r="BNN89" s="651">
        <v>0</v>
      </c>
      <c r="BNO89" s="651">
        <v>0</v>
      </c>
      <c r="BNP89" s="651">
        <v>0</v>
      </c>
      <c r="BNQ89" s="651">
        <v>0</v>
      </c>
      <c r="BNR89" s="651">
        <v>0</v>
      </c>
      <c r="BNS89" s="651">
        <v>0</v>
      </c>
      <c r="BNT89" s="651">
        <v>0</v>
      </c>
      <c r="BNU89" s="651">
        <v>0</v>
      </c>
      <c r="BNV89" s="651">
        <v>0</v>
      </c>
      <c r="BNW89" s="651">
        <v>0</v>
      </c>
      <c r="BNX89" s="651">
        <v>0</v>
      </c>
      <c r="BNY89" s="651">
        <v>0</v>
      </c>
      <c r="BNZ89" s="651">
        <v>0</v>
      </c>
      <c r="BOA89" s="651">
        <v>0</v>
      </c>
      <c r="BOB89" s="651">
        <v>0</v>
      </c>
      <c r="BOC89" s="651">
        <v>0</v>
      </c>
      <c r="BOD89" s="651">
        <v>0</v>
      </c>
      <c r="BOE89" s="651">
        <v>0</v>
      </c>
      <c r="BOF89" s="651">
        <v>0</v>
      </c>
      <c r="BOG89" s="651">
        <v>0</v>
      </c>
      <c r="BOH89" s="651">
        <v>0</v>
      </c>
      <c r="BOI89" s="651">
        <v>0</v>
      </c>
      <c r="BOJ89" s="651">
        <v>0</v>
      </c>
      <c r="BOK89" s="651">
        <v>0</v>
      </c>
      <c r="BOL89" s="651">
        <v>0</v>
      </c>
      <c r="BOM89" s="651">
        <v>0</v>
      </c>
      <c r="BON89" s="651">
        <v>0</v>
      </c>
      <c r="BOO89" s="651">
        <v>0</v>
      </c>
      <c r="BOP89" s="651">
        <v>0</v>
      </c>
      <c r="BOQ89" s="651">
        <v>0</v>
      </c>
      <c r="BOR89" s="651">
        <v>0</v>
      </c>
      <c r="BOS89" s="651">
        <v>0</v>
      </c>
      <c r="BOT89" s="651">
        <v>0</v>
      </c>
      <c r="BOU89" s="651">
        <v>0</v>
      </c>
      <c r="BOV89" s="651">
        <v>0</v>
      </c>
      <c r="BOW89" s="651">
        <v>0</v>
      </c>
      <c r="BOX89" s="651">
        <v>0</v>
      </c>
      <c r="BOY89" s="651">
        <v>0</v>
      </c>
      <c r="BOZ89" s="651">
        <v>0</v>
      </c>
      <c r="BPA89" s="651">
        <v>0</v>
      </c>
      <c r="BPB89" s="651">
        <v>0</v>
      </c>
      <c r="BPC89" s="651">
        <v>0</v>
      </c>
      <c r="BPD89" s="651">
        <v>0</v>
      </c>
      <c r="BPE89" s="651">
        <v>0</v>
      </c>
      <c r="BPF89" s="651">
        <v>0</v>
      </c>
      <c r="BPG89" s="651">
        <v>0</v>
      </c>
      <c r="BPH89" s="651">
        <v>0</v>
      </c>
      <c r="BPI89" s="651">
        <v>0</v>
      </c>
      <c r="BPJ89" s="651">
        <v>0</v>
      </c>
      <c r="BPK89" s="651">
        <v>0</v>
      </c>
      <c r="BPL89" s="651">
        <v>0</v>
      </c>
      <c r="BPM89" s="651">
        <v>0</v>
      </c>
      <c r="BPN89" s="651">
        <v>0</v>
      </c>
      <c r="BPO89" s="651">
        <v>0</v>
      </c>
      <c r="BPP89" s="651">
        <v>0</v>
      </c>
      <c r="BPQ89" s="651">
        <v>0</v>
      </c>
      <c r="BPR89" s="651">
        <v>0</v>
      </c>
      <c r="BPS89" s="651">
        <v>0</v>
      </c>
      <c r="BPT89" s="651">
        <v>0</v>
      </c>
      <c r="BPU89" s="651">
        <v>0</v>
      </c>
      <c r="BPV89" s="651">
        <v>0</v>
      </c>
      <c r="BPW89" s="651">
        <v>0</v>
      </c>
      <c r="BPX89" s="651">
        <v>0</v>
      </c>
      <c r="BPY89" s="651">
        <v>0</v>
      </c>
      <c r="BPZ89" s="651">
        <v>0</v>
      </c>
      <c r="BQA89" s="651">
        <v>0</v>
      </c>
      <c r="BQB89" s="651">
        <v>0</v>
      </c>
      <c r="BQC89" s="651">
        <v>0</v>
      </c>
      <c r="BQD89" s="651">
        <v>0</v>
      </c>
      <c r="BQE89" s="651">
        <v>0</v>
      </c>
      <c r="BQF89" s="651">
        <v>0</v>
      </c>
      <c r="BQG89" s="651">
        <v>0</v>
      </c>
      <c r="BQH89" s="651">
        <v>0</v>
      </c>
      <c r="BQI89" s="651">
        <v>0</v>
      </c>
      <c r="BQJ89" s="651">
        <v>0</v>
      </c>
      <c r="BQK89" s="651">
        <v>0</v>
      </c>
      <c r="BQL89" s="651">
        <v>0</v>
      </c>
      <c r="BQM89" s="651">
        <v>0</v>
      </c>
      <c r="BQN89" s="651">
        <v>0</v>
      </c>
      <c r="BQO89" s="651">
        <v>0</v>
      </c>
      <c r="BQP89" s="651">
        <v>0</v>
      </c>
      <c r="BQQ89" s="651">
        <v>0</v>
      </c>
      <c r="BQR89" s="651">
        <v>0</v>
      </c>
      <c r="BQS89" s="651">
        <v>0</v>
      </c>
      <c r="BQT89" s="651">
        <v>0</v>
      </c>
      <c r="BQU89" s="651">
        <v>0</v>
      </c>
      <c r="BQV89" s="651">
        <v>0</v>
      </c>
      <c r="BQW89" s="651">
        <v>0</v>
      </c>
      <c r="BQX89" s="651">
        <v>0</v>
      </c>
      <c r="BQY89" s="651">
        <v>0</v>
      </c>
      <c r="BQZ89" s="651">
        <v>0</v>
      </c>
      <c r="BRA89" s="651">
        <v>0</v>
      </c>
      <c r="BRB89" s="651">
        <v>0</v>
      </c>
      <c r="BRC89" s="651">
        <v>0</v>
      </c>
      <c r="BRD89" s="651">
        <v>0</v>
      </c>
      <c r="BRE89" s="651">
        <v>0</v>
      </c>
      <c r="BRF89" s="651">
        <v>0</v>
      </c>
      <c r="BRG89" s="651">
        <v>0</v>
      </c>
      <c r="BRH89" s="651">
        <v>0</v>
      </c>
      <c r="BRI89" s="651">
        <v>0</v>
      </c>
      <c r="BRJ89" s="651">
        <v>0</v>
      </c>
      <c r="BRK89" s="651">
        <v>0</v>
      </c>
      <c r="BRL89" s="651">
        <v>0</v>
      </c>
      <c r="BRM89" s="651">
        <v>0</v>
      </c>
      <c r="BRN89" s="651">
        <v>0</v>
      </c>
      <c r="BRO89" s="651">
        <v>0</v>
      </c>
      <c r="BRP89" s="651">
        <v>0</v>
      </c>
      <c r="BRQ89" s="651">
        <v>0</v>
      </c>
      <c r="BRR89" s="651">
        <v>0</v>
      </c>
      <c r="BRS89" s="651">
        <v>0</v>
      </c>
      <c r="BRT89" s="651">
        <v>0</v>
      </c>
      <c r="BRU89" s="651">
        <v>0</v>
      </c>
      <c r="BRV89" s="651">
        <v>0</v>
      </c>
      <c r="BRW89" s="651">
        <v>0</v>
      </c>
      <c r="BRX89" s="651">
        <v>0</v>
      </c>
      <c r="BRY89" s="651">
        <v>0</v>
      </c>
      <c r="BRZ89" s="651">
        <v>0</v>
      </c>
      <c r="BSA89" s="651">
        <v>0</v>
      </c>
      <c r="BSB89" s="651">
        <v>0</v>
      </c>
      <c r="BSC89" s="651">
        <v>0</v>
      </c>
      <c r="BSD89" s="651">
        <v>0</v>
      </c>
      <c r="BSE89" s="651">
        <v>0</v>
      </c>
      <c r="BSF89" s="651">
        <v>0</v>
      </c>
      <c r="BSG89" s="651">
        <v>0</v>
      </c>
      <c r="BSH89" s="651">
        <v>0</v>
      </c>
      <c r="BSI89" s="651">
        <v>0</v>
      </c>
      <c r="BSJ89" s="651">
        <v>0</v>
      </c>
      <c r="BSK89" s="651">
        <v>0</v>
      </c>
      <c r="BSL89" s="651">
        <v>0</v>
      </c>
      <c r="BSM89" s="651">
        <v>0</v>
      </c>
      <c r="BSN89" s="651">
        <v>0</v>
      </c>
      <c r="BSO89" s="651">
        <v>0</v>
      </c>
      <c r="BSP89" s="651">
        <v>0</v>
      </c>
      <c r="BSQ89" s="651">
        <v>0</v>
      </c>
      <c r="BSR89" s="651">
        <v>0</v>
      </c>
      <c r="BSS89" s="651">
        <v>0</v>
      </c>
      <c r="BST89" s="651">
        <v>0</v>
      </c>
      <c r="BSU89" s="651">
        <v>0</v>
      </c>
      <c r="BSV89" s="651">
        <v>0</v>
      </c>
      <c r="BSW89" s="651">
        <v>0</v>
      </c>
      <c r="BSX89" s="651">
        <v>0</v>
      </c>
      <c r="BSY89" s="651">
        <v>0</v>
      </c>
      <c r="BSZ89" s="651">
        <v>0</v>
      </c>
      <c r="BTA89" s="651">
        <v>0</v>
      </c>
      <c r="BTB89" s="651">
        <v>0</v>
      </c>
      <c r="BTC89" s="651">
        <v>0</v>
      </c>
      <c r="BTD89" s="651">
        <v>0</v>
      </c>
      <c r="BTE89" s="651">
        <v>0</v>
      </c>
      <c r="BTF89" s="651">
        <v>0</v>
      </c>
      <c r="BTG89" s="651">
        <v>0</v>
      </c>
      <c r="BTH89" s="651">
        <v>0</v>
      </c>
      <c r="BTI89" s="651">
        <v>0</v>
      </c>
      <c r="BTJ89" s="651">
        <v>0</v>
      </c>
      <c r="BTK89" s="651">
        <v>0</v>
      </c>
      <c r="BTL89" s="651">
        <v>0</v>
      </c>
      <c r="BTM89" s="651">
        <v>0</v>
      </c>
      <c r="BTN89" s="651">
        <v>0</v>
      </c>
      <c r="BTO89" s="651">
        <v>0</v>
      </c>
      <c r="BTP89" s="651">
        <v>0</v>
      </c>
      <c r="BTQ89" s="651">
        <v>0</v>
      </c>
      <c r="BTR89" s="651">
        <v>0</v>
      </c>
      <c r="BTS89" s="651">
        <v>0</v>
      </c>
      <c r="BTT89" s="651">
        <v>0</v>
      </c>
      <c r="BTU89" s="651">
        <v>0</v>
      </c>
      <c r="BTV89" s="651">
        <v>0</v>
      </c>
      <c r="BTW89" s="651">
        <v>0</v>
      </c>
      <c r="BTX89" s="651">
        <v>0</v>
      </c>
      <c r="BTY89" s="651">
        <v>0</v>
      </c>
      <c r="BTZ89" s="651">
        <v>0</v>
      </c>
      <c r="BUA89" s="651">
        <v>0</v>
      </c>
      <c r="BUB89" s="651">
        <v>0</v>
      </c>
      <c r="BUC89" s="651">
        <v>0</v>
      </c>
      <c r="BUD89" s="651">
        <v>0</v>
      </c>
      <c r="BUE89" s="651">
        <v>0</v>
      </c>
      <c r="BUF89" s="651">
        <v>0</v>
      </c>
      <c r="BUG89" s="651">
        <v>0</v>
      </c>
      <c r="BUH89" s="651">
        <v>0</v>
      </c>
      <c r="BUI89" s="651">
        <v>0</v>
      </c>
      <c r="BUJ89" s="651">
        <v>0</v>
      </c>
      <c r="BUK89" s="651">
        <v>0</v>
      </c>
      <c r="BUL89" s="651">
        <v>0</v>
      </c>
      <c r="BUM89" s="651">
        <v>0</v>
      </c>
      <c r="BUN89" s="651">
        <v>0</v>
      </c>
      <c r="BUO89" s="651">
        <v>0</v>
      </c>
      <c r="BUP89" s="651">
        <v>0</v>
      </c>
      <c r="BUQ89" s="651">
        <v>0</v>
      </c>
      <c r="BUR89" s="651">
        <v>0</v>
      </c>
      <c r="BUS89" s="651">
        <v>0</v>
      </c>
      <c r="BUT89" s="651">
        <v>0</v>
      </c>
      <c r="BUU89" s="651">
        <v>0</v>
      </c>
      <c r="BUV89" s="651">
        <v>0</v>
      </c>
      <c r="BUW89" s="651">
        <v>0</v>
      </c>
      <c r="BUX89" s="651">
        <v>0</v>
      </c>
      <c r="BUY89" s="651">
        <v>0</v>
      </c>
      <c r="BUZ89" s="651">
        <v>0</v>
      </c>
      <c r="BVA89" s="651">
        <v>0</v>
      </c>
      <c r="BVB89" s="651">
        <v>0</v>
      </c>
      <c r="BVC89" s="651">
        <v>0</v>
      </c>
      <c r="BVD89" s="651">
        <v>0</v>
      </c>
      <c r="BVE89" s="651">
        <v>0</v>
      </c>
      <c r="BVF89" s="651">
        <v>0</v>
      </c>
      <c r="BVG89" s="651">
        <v>0</v>
      </c>
      <c r="BVH89" s="651">
        <v>0</v>
      </c>
      <c r="BVI89" s="651">
        <v>0</v>
      </c>
      <c r="BVJ89" s="651">
        <v>0</v>
      </c>
      <c r="BVK89" s="651">
        <v>0</v>
      </c>
      <c r="BVL89" s="651">
        <v>0</v>
      </c>
      <c r="BVM89" s="651">
        <v>0</v>
      </c>
      <c r="BVN89" s="651">
        <v>0</v>
      </c>
      <c r="BVO89" s="651">
        <v>0</v>
      </c>
      <c r="BVP89" s="651">
        <v>0</v>
      </c>
      <c r="BVQ89" s="651">
        <v>0</v>
      </c>
      <c r="BVR89" s="651">
        <v>0</v>
      </c>
      <c r="BVS89" s="651">
        <v>0</v>
      </c>
      <c r="BVT89" s="651">
        <v>0</v>
      </c>
      <c r="BVU89" s="651">
        <v>0</v>
      </c>
      <c r="BVV89" s="651">
        <v>0</v>
      </c>
      <c r="BVW89" s="651">
        <v>0</v>
      </c>
      <c r="BVX89" s="651">
        <v>0</v>
      </c>
      <c r="BVY89" s="651">
        <v>0</v>
      </c>
      <c r="BVZ89" s="651">
        <v>0</v>
      </c>
      <c r="BWA89" s="651">
        <v>0</v>
      </c>
      <c r="BWB89" s="651">
        <v>0</v>
      </c>
      <c r="BWC89" s="651">
        <v>0</v>
      </c>
      <c r="BWD89" s="651">
        <v>0</v>
      </c>
      <c r="BWE89" s="651">
        <v>0</v>
      </c>
      <c r="BWF89" s="651">
        <v>0</v>
      </c>
      <c r="BWG89" s="651">
        <v>0</v>
      </c>
      <c r="BWH89" s="651">
        <v>0</v>
      </c>
      <c r="BWI89" s="651">
        <v>0</v>
      </c>
      <c r="BWJ89" s="651">
        <v>0</v>
      </c>
      <c r="BWK89" s="651">
        <v>0</v>
      </c>
      <c r="BWL89" s="651">
        <v>0</v>
      </c>
      <c r="BWM89" s="651">
        <v>0</v>
      </c>
      <c r="BWN89" s="651">
        <v>0</v>
      </c>
      <c r="BWO89" s="651">
        <v>0</v>
      </c>
      <c r="BWP89" s="651">
        <v>0</v>
      </c>
      <c r="BWQ89" s="651">
        <v>0</v>
      </c>
      <c r="BWR89" s="651">
        <v>0</v>
      </c>
      <c r="BWS89" s="651">
        <v>0</v>
      </c>
      <c r="BWT89" s="651">
        <v>0</v>
      </c>
      <c r="BWU89" s="651">
        <v>0</v>
      </c>
      <c r="BWV89" s="651">
        <v>0</v>
      </c>
      <c r="BWW89" s="651">
        <v>0</v>
      </c>
      <c r="BWX89" s="651">
        <v>0</v>
      </c>
      <c r="BWY89" s="651">
        <v>0</v>
      </c>
      <c r="BWZ89" s="651">
        <v>0</v>
      </c>
      <c r="BXA89" s="651">
        <v>0</v>
      </c>
      <c r="BXB89" s="651">
        <v>0</v>
      </c>
      <c r="BXC89" s="651">
        <v>0</v>
      </c>
      <c r="BXD89" s="651">
        <v>0</v>
      </c>
      <c r="BXE89" s="651">
        <v>0</v>
      </c>
      <c r="BXF89" s="651">
        <v>0</v>
      </c>
      <c r="BXG89" s="651">
        <v>0</v>
      </c>
      <c r="BXH89" s="651">
        <v>0</v>
      </c>
      <c r="BXI89" s="651">
        <v>0</v>
      </c>
      <c r="BXJ89" s="651">
        <v>0</v>
      </c>
      <c r="BXK89" s="651">
        <v>0</v>
      </c>
      <c r="BXL89" s="651">
        <v>0</v>
      </c>
      <c r="BXM89" s="651">
        <v>0</v>
      </c>
      <c r="BXN89" s="651">
        <v>0</v>
      </c>
      <c r="BXO89" s="651">
        <v>0</v>
      </c>
      <c r="BXP89" s="651">
        <v>0</v>
      </c>
      <c r="BXQ89" s="651">
        <v>0</v>
      </c>
      <c r="BXR89" s="651">
        <v>0</v>
      </c>
      <c r="BXS89" s="651">
        <v>0</v>
      </c>
      <c r="BXT89" s="651">
        <v>0</v>
      </c>
      <c r="BXU89" s="651">
        <v>0</v>
      </c>
      <c r="BXV89" s="651">
        <v>0</v>
      </c>
      <c r="BXW89" s="651">
        <v>0</v>
      </c>
      <c r="BXX89" s="651">
        <v>0</v>
      </c>
      <c r="BXY89" s="651">
        <v>0</v>
      </c>
      <c r="BXZ89" s="651">
        <v>0</v>
      </c>
      <c r="BYA89" s="651">
        <v>0</v>
      </c>
      <c r="BYB89" s="651">
        <v>0</v>
      </c>
      <c r="BYC89" s="651">
        <v>0</v>
      </c>
      <c r="BYD89" s="651">
        <v>0</v>
      </c>
      <c r="BYE89" s="651">
        <v>0</v>
      </c>
      <c r="BYF89" s="651">
        <v>0</v>
      </c>
      <c r="BYG89" s="651">
        <v>0</v>
      </c>
      <c r="BYH89" s="651">
        <v>0</v>
      </c>
      <c r="BYI89" s="651">
        <v>0</v>
      </c>
      <c r="BYJ89" s="651">
        <v>0</v>
      </c>
      <c r="BYK89" s="651">
        <v>0</v>
      </c>
      <c r="BYL89" s="651">
        <v>0</v>
      </c>
      <c r="BYM89" s="651">
        <v>0</v>
      </c>
      <c r="BYN89" s="651">
        <v>0</v>
      </c>
      <c r="BYO89" s="651">
        <v>0</v>
      </c>
      <c r="BYP89" s="651">
        <v>0</v>
      </c>
      <c r="BYQ89" s="651">
        <v>0</v>
      </c>
      <c r="BYR89" s="651">
        <v>0</v>
      </c>
      <c r="BYS89" s="651">
        <v>0</v>
      </c>
      <c r="BYT89" s="651">
        <v>0</v>
      </c>
      <c r="BYU89" s="651">
        <v>0</v>
      </c>
      <c r="BYV89" s="651">
        <v>0</v>
      </c>
      <c r="BYW89" s="651">
        <v>0</v>
      </c>
      <c r="BYX89" s="651">
        <v>0</v>
      </c>
      <c r="BYY89" s="651">
        <v>0</v>
      </c>
      <c r="BYZ89" s="651">
        <v>0</v>
      </c>
      <c r="BZA89" s="651">
        <v>0</v>
      </c>
      <c r="BZB89" s="651">
        <v>0</v>
      </c>
      <c r="BZC89" s="651">
        <v>0</v>
      </c>
      <c r="BZD89" s="651">
        <v>0</v>
      </c>
      <c r="BZE89" s="651">
        <v>0</v>
      </c>
      <c r="BZF89" s="651">
        <v>0</v>
      </c>
      <c r="BZG89" s="651">
        <v>0</v>
      </c>
      <c r="BZH89" s="651">
        <v>0</v>
      </c>
      <c r="BZI89" s="651">
        <v>0</v>
      </c>
      <c r="BZJ89" s="651">
        <v>0</v>
      </c>
      <c r="BZK89" s="651">
        <v>0</v>
      </c>
      <c r="BZL89" s="651">
        <v>0</v>
      </c>
      <c r="BZM89" s="651">
        <v>0</v>
      </c>
      <c r="BZN89" s="651">
        <v>0</v>
      </c>
      <c r="BZO89" s="651">
        <v>0</v>
      </c>
      <c r="BZP89" s="651">
        <v>0</v>
      </c>
      <c r="BZQ89" s="651">
        <v>0</v>
      </c>
      <c r="BZR89" s="651">
        <v>0</v>
      </c>
      <c r="BZS89" s="651">
        <v>0</v>
      </c>
      <c r="BZT89" s="651">
        <v>0</v>
      </c>
      <c r="BZU89" s="651">
        <v>0</v>
      </c>
      <c r="BZV89" s="651">
        <v>0</v>
      </c>
      <c r="BZW89" s="651">
        <v>0</v>
      </c>
      <c r="BZX89" s="651">
        <v>0</v>
      </c>
      <c r="BZY89" s="651">
        <v>0</v>
      </c>
      <c r="BZZ89" s="651">
        <v>0</v>
      </c>
      <c r="CAA89" s="651">
        <v>0</v>
      </c>
      <c r="CAB89" s="651">
        <v>0</v>
      </c>
      <c r="CAC89" s="651">
        <v>0</v>
      </c>
      <c r="CAD89" s="651">
        <v>0</v>
      </c>
      <c r="CAE89" s="651">
        <v>0</v>
      </c>
      <c r="CAF89" s="651">
        <v>0</v>
      </c>
      <c r="CAG89" s="651">
        <v>0</v>
      </c>
      <c r="CAH89" s="651">
        <v>0</v>
      </c>
      <c r="CAI89" s="651">
        <v>0</v>
      </c>
      <c r="CAJ89" s="651">
        <v>0</v>
      </c>
      <c r="CAK89" s="651">
        <v>0</v>
      </c>
      <c r="CAL89" s="651">
        <v>0</v>
      </c>
      <c r="CAM89" s="651">
        <v>0</v>
      </c>
      <c r="CAN89" s="651">
        <v>0</v>
      </c>
      <c r="CAO89" s="651">
        <v>0</v>
      </c>
      <c r="CAP89" s="651">
        <v>0</v>
      </c>
      <c r="CAQ89" s="651">
        <v>0</v>
      </c>
      <c r="CAR89" s="651">
        <v>0</v>
      </c>
      <c r="CAS89" s="651">
        <v>0</v>
      </c>
      <c r="CAT89" s="651">
        <v>0</v>
      </c>
      <c r="CAU89" s="651">
        <v>0</v>
      </c>
      <c r="CAV89" s="651">
        <v>0</v>
      </c>
      <c r="CAW89" s="651">
        <v>0</v>
      </c>
      <c r="CAX89" s="651">
        <v>0</v>
      </c>
      <c r="CAY89" s="651">
        <v>0</v>
      </c>
      <c r="CAZ89" s="651">
        <v>0</v>
      </c>
      <c r="CBA89" s="651">
        <v>0</v>
      </c>
      <c r="CBB89" s="651">
        <v>0</v>
      </c>
      <c r="CBC89" s="651">
        <v>0</v>
      </c>
      <c r="CBD89" s="651">
        <v>0</v>
      </c>
      <c r="CBE89" s="651">
        <v>0</v>
      </c>
      <c r="CBF89" s="651">
        <v>0</v>
      </c>
      <c r="CBG89" s="651">
        <v>0</v>
      </c>
      <c r="CBH89" s="651">
        <v>0</v>
      </c>
      <c r="CBI89" s="651">
        <v>0</v>
      </c>
      <c r="CBJ89" s="651">
        <v>0</v>
      </c>
      <c r="CBK89" s="651">
        <v>0</v>
      </c>
      <c r="CBL89" s="651">
        <v>0</v>
      </c>
      <c r="CBM89" s="651">
        <v>0</v>
      </c>
      <c r="CBN89" s="651">
        <v>0</v>
      </c>
      <c r="CBO89" s="651">
        <v>0</v>
      </c>
      <c r="CBP89" s="651">
        <v>0</v>
      </c>
      <c r="CBQ89" s="651">
        <v>0</v>
      </c>
      <c r="CBR89" s="651">
        <v>0</v>
      </c>
      <c r="CBS89" s="651">
        <v>0</v>
      </c>
      <c r="CBT89" s="651">
        <v>0</v>
      </c>
      <c r="CBU89" s="651">
        <v>0</v>
      </c>
      <c r="CBV89" s="651">
        <v>0</v>
      </c>
      <c r="CBW89" s="651">
        <v>0</v>
      </c>
      <c r="CBX89" s="651">
        <v>0</v>
      </c>
      <c r="CBY89" s="651">
        <v>0</v>
      </c>
      <c r="CBZ89" s="651">
        <v>0</v>
      </c>
      <c r="CCA89" s="651">
        <v>0</v>
      </c>
      <c r="CCB89" s="651">
        <v>0</v>
      </c>
      <c r="CCC89" s="651">
        <v>0</v>
      </c>
      <c r="CCD89" s="651">
        <v>0</v>
      </c>
      <c r="CCE89" s="651">
        <v>0</v>
      </c>
      <c r="CCF89" s="651">
        <v>0</v>
      </c>
      <c r="CCG89" s="651">
        <v>0</v>
      </c>
      <c r="CCH89" s="651">
        <v>0</v>
      </c>
      <c r="CCI89" s="651">
        <v>0</v>
      </c>
      <c r="CCJ89" s="651">
        <v>0</v>
      </c>
      <c r="CCK89" s="651">
        <v>0</v>
      </c>
      <c r="CCL89" s="651">
        <v>0</v>
      </c>
      <c r="CCM89" s="651">
        <v>0</v>
      </c>
      <c r="CCN89" s="651">
        <v>0</v>
      </c>
      <c r="CCO89" s="651">
        <v>0</v>
      </c>
      <c r="CCP89" s="651">
        <v>0</v>
      </c>
      <c r="CCQ89" s="651">
        <v>0</v>
      </c>
      <c r="CCR89" s="651">
        <v>0</v>
      </c>
      <c r="CCS89" s="651">
        <v>0</v>
      </c>
      <c r="CCT89" s="651">
        <v>0</v>
      </c>
      <c r="CCU89" s="651">
        <v>0</v>
      </c>
      <c r="CCV89" s="651">
        <v>0</v>
      </c>
      <c r="CCW89" s="651">
        <v>0</v>
      </c>
      <c r="CCX89" s="651">
        <v>0</v>
      </c>
      <c r="CCY89" s="651">
        <v>0</v>
      </c>
      <c r="CCZ89" s="651">
        <v>0</v>
      </c>
      <c r="CDA89" s="651">
        <v>0</v>
      </c>
      <c r="CDB89" s="651">
        <v>0</v>
      </c>
      <c r="CDC89" s="651">
        <v>0</v>
      </c>
      <c r="CDD89" s="651">
        <v>0</v>
      </c>
      <c r="CDE89" s="651">
        <v>0</v>
      </c>
      <c r="CDF89" s="651">
        <v>0</v>
      </c>
      <c r="CDG89" s="651">
        <v>0</v>
      </c>
      <c r="CDH89" s="651">
        <v>0</v>
      </c>
      <c r="CDI89" s="651">
        <v>0</v>
      </c>
      <c r="CDJ89" s="651">
        <v>0</v>
      </c>
      <c r="CDK89" s="651">
        <v>0</v>
      </c>
      <c r="CDL89" s="651">
        <v>0</v>
      </c>
      <c r="CDM89" s="651">
        <v>0</v>
      </c>
      <c r="CDN89" s="651">
        <v>0</v>
      </c>
      <c r="CDO89" s="651">
        <v>0</v>
      </c>
      <c r="CDP89" s="651">
        <v>0</v>
      </c>
      <c r="CDQ89" s="651">
        <v>0</v>
      </c>
      <c r="CDR89" s="651">
        <v>0</v>
      </c>
      <c r="CDS89" s="651">
        <v>0</v>
      </c>
      <c r="CDT89" s="651">
        <v>0</v>
      </c>
      <c r="CDU89" s="651">
        <v>0</v>
      </c>
      <c r="CDV89" s="651">
        <v>0</v>
      </c>
      <c r="CDW89" s="651">
        <v>0</v>
      </c>
      <c r="CDX89" s="651">
        <v>0</v>
      </c>
      <c r="CDY89" s="651">
        <v>0</v>
      </c>
      <c r="CDZ89" s="651">
        <v>0</v>
      </c>
      <c r="CEA89" s="651">
        <v>0</v>
      </c>
      <c r="CEB89" s="651">
        <v>0</v>
      </c>
      <c r="CEC89" s="651">
        <v>0</v>
      </c>
      <c r="CED89" s="651">
        <v>0</v>
      </c>
      <c r="CEE89" s="651">
        <v>0</v>
      </c>
      <c r="CEF89" s="651">
        <v>0</v>
      </c>
      <c r="CEG89" s="651">
        <v>0</v>
      </c>
      <c r="CEH89" s="651">
        <v>0</v>
      </c>
      <c r="CEI89" s="651">
        <v>0</v>
      </c>
      <c r="CEJ89" s="651">
        <v>0</v>
      </c>
      <c r="CEK89" s="651">
        <v>0</v>
      </c>
      <c r="CEL89" s="651">
        <v>0</v>
      </c>
      <c r="CEM89" s="651">
        <v>0</v>
      </c>
      <c r="CEN89" s="651">
        <v>0</v>
      </c>
      <c r="CEO89" s="651">
        <v>0</v>
      </c>
      <c r="CEP89" s="651">
        <v>0</v>
      </c>
      <c r="CEQ89" s="651">
        <v>0</v>
      </c>
      <c r="CER89" s="651">
        <v>0</v>
      </c>
      <c r="CES89" s="651">
        <v>0</v>
      </c>
      <c r="CET89" s="651">
        <v>0</v>
      </c>
      <c r="CEU89" s="651">
        <v>0</v>
      </c>
      <c r="CEV89" s="651">
        <v>0</v>
      </c>
      <c r="CEW89" s="651">
        <v>0</v>
      </c>
      <c r="CEX89" s="651">
        <v>0</v>
      </c>
      <c r="CEY89" s="651">
        <v>0</v>
      </c>
      <c r="CEZ89" s="651">
        <v>0</v>
      </c>
      <c r="CFA89" s="651">
        <v>0</v>
      </c>
      <c r="CFB89" s="651">
        <v>0</v>
      </c>
      <c r="CFC89" s="651">
        <v>0</v>
      </c>
      <c r="CFD89" s="651">
        <v>0</v>
      </c>
      <c r="CFE89" s="651">
        <v>0</v>
      </c>
      <c r="CFF89" s="651">
        <v>0</v>
      </c>
      <c r="CFG89" s="651">
        <v>0</v>
      </c>
      <c r="CFH89" s="651">
        <v>0</v>
      </c>
      <c r="CFI89" s="651">
        <v>0</v>
      </c>
      <c r="CFJ89" s="651">
        <v>0</v>
      </c>
      <c r="CFK89" s="651">
        <v>0</v>
      </c>
      <c r="CFL89" s="651">
        <v>0</v>
      </c>
      <c r="CFM89" s="651">
        <v>0</v>
      </c>
      <c r="CFN89" s="651">
        <v>0</v>
      </c>
      <c r="CFO89" s="651">
        <v>0</v>
      </c>
      <c r="CFP89" s="651">
        <v>0</v>
      </c>
      <c r="CFQ89" s="651">
        <v>0</v>
      </c>
      <c r="CFR89" s="651">
        <v>0</v>
      </c>
      <c r="CFS89" s="651">
        <v>0</v>
      </c>
      <c r="CFT89" s="651">
        <v>0</v>
      </c>
      <c r="CFU89" s="651">
        <v>0</v>
      </c>
      <c r="CFV89" s="651">
        <v>0</v>
      </c>
      <c r="CFW89" s="651">
        <v>0</v>
      </c>
      <c r="CFX89" s="651">
        <v>0</v>
      </c>
      <c r="CFY89" s="651">
        <v>0</v>
      </c>
      <c r="CFZ89" s="651">
        <v>0</v>
      </c>
      <c r="CGA89" s="651">
        <v>0</v>
      </c>
      <c r="CGB89" s="651">
        <v>0</v>
      </c>
      <c r="CGC89" s="651">
        <v>0</v>
      </c>
      <c r="CGD89" s="651">
        <v>0</v>
      </c>
      <c r="CGE89" s="651">
        <v>0</v>
      </c>
      <c r="CGF89" s="651">
        <v>0</v>
      </c>
      <c r="CGG89" s="651">
        <v>0</v>
      </c>
      <c r="CGH89" s="651">
        <v>0</v>
      </c>
      <c r="CGI89" s="651">
        <v>0</v>
      </c>
      <c r="CGJ89" s="651">
        <v>0</v>
      </c>
      <c r="CGK89" s="651">
        <v>0</v>
      </c>
      <c r="CGL89" s="651">
        <v>0</v>
      </c>
      <c r="CGM89" s="651">
        <v>0</v>
      </c>
      <c r="CGN89" s="651">
        <v>0</v>
      </c>
      <c r="CGO89" s="651">
        <v>0</v>
      </c>
      <c r="CGP89" s="651">
        <v>0</v>
      </c>
      <c r="CGQ89" s="651">
        <v>0</v>
      </c>
      <c r="CGR89" s="651">
        <v>0</v>
      </c>
      <c r="CGS89" s="651">
        <v>0</v>
      </c>
      <c r="CGT89" s="651">
        <v>0</v>
      </c>
      <c r="CGU89" s="651">
        <v>0</v>
      </c>
      <c r="CGV89" s="651">
        <v>0</v>
      </c>
      <c r="CGW89" s="651">
        <v>0</v>
      </c>
      <c r="CGX89" s="651">
        <v>0</v>
      </c>
      <c r="CGY89" s="651">
        <v>0</v>
      </c>
      <c r="CGZ89" s="651">
        <v>0</v>
      </c>
      <c r="CHA89" s="651">
        <v>0</v>
      </c>
      <c r="CHB89" s="651">
        <v>0</v>
      </c>
      <c r="CHC89" s="651">
        <v>0</v>
      </c>
      <c r="CHD89" s="651">
        <v>0</v>
      </c>
      <c r="CHE89" s="651">
        <v>0</v>
      </c>
      <c r="CHF89" s="651">
        <v>0</v>
      </c>
      <c r="CHG89" s="651">
        <v>0</v>
      </c>
      <c r="CHH89" s="651">
        <v>0</v>
      </c>
      <c r="CHI89" s="651">
        <v>0</v>
      </c>
      <c r="CHJ89" s="651">
        <v>0</v>
      </c>
      <c r="CHK89" s="651">
        <v>0</v>
      </c>
      <c r="CHL89" s="651">
        <v>0</v>
      </c>
      <c r="CHM89" s="651">
        <v>0</v>
      </c>
      <c r="CHN89" s="651">
        <v>0</v>
      </c>
      <c r="CHO89" s="651">
        <v>0</v>
      </c>
      <c r="CHP89" s="651">
        <v>0</v>
      </c>
      <c r="CHQ89" s="651">
        <v>0</v>
      </c>
      <c r="CHR89" s="651">
        <v>0</v>
      </c>
      <c r="CHS89" s="651">
        <v>0</v>
      </c>
      <c r="CHT89" s="651">
        <v>0</v>
      </c>
      <c r="CHU89" s="651">
        <v>0</v>
      </c>
      <c r="CHV89" s="651">
        <v>0</v>
      </c>
      <c r="CHW89" s="651">
        <v>0</v>
      </c>
      <c r="CHX89" s="651">
        <v>0</v>
      </c>
      <c r="CHY89" s="651">
        <v>0</v>
      </c>
      <c r="CHZ89" s="651">
        <v>0</v>
      </c>
      <c r="CIA89" s="651">
        <v>0</v>
      </c>
      <c r="CIB89" s="651">
        <v>0</v>
      </c>
      <c r="CIC89" s="651">
        <v>0</v>
      </c>
      <c r="CID89" s="651">
        <v>0</v>
      </c>
      <c r="CIE89" s="651">
        <v>0</v>
      </c>
      <c r="CIF89" s="651">
        <v>0</v>
      </c>
      <c r="CIG89" s="651">
        <v>0</v>
      </c>
      <c r="CIH89" s="651">
        <v>0</v>
      </c>
      <c r="CII89" s="651">
        <v>0</v>
      </c>
      <c r="CIJ89" s="651">
        <v>0</v>
      </c>
      <c r="CIK89" s="651">
        <v>0</v>
      </c>
      <c r="CIL89" s="651">
        <v>0</v>
      </c>
      <c r="CIM89" s="651">
        <v>0</v>
      </c>
      <c r="CIN89" s="651">
        <v>0</v>
      </c>
      <c r="CIO89" s="651">
        <v>0</v>
      </c>
      <c r="CIP89" s="651">
        <v>0</v>
      </c>
      <c r="CIQ89" s="651">
        <v>0</v>
      </c>
      <c r="CIR89" s="651">
        <v>0</v>
      </c>
      <c r="CIS89" s="651">
        <v>0</v>
      </c>
      <c r="CIT89" s="651">
        <v>0</v>
      </c>
      <c r="CIU89" s="651">
        <v>0</v>
      </c>
      <c r="CIV89" s="651">
        <v>0</v>
      </c>
      <c r="CIW89" s="651">
        <v>0</v>
      </c>
      <c r="CIX89" s="651">
        <v>0</v>
      </c>
      <c r="CIY89" s="651">
        <v>0</v>
      </c>
      <c r="CIZ89" s="651">
        <v>0</v>
      </c>
      <c r="CJA89" s="651">
        <v>0</v>
      </c>
      <c r="CJB89" s="651">
        <v>0</v>
      </c>
      <c r="CJC89" s="651">
        <v>0</v>
      </c>
      <c r="CJD89" s="651">
        <v>0</v>
      </c>
      <c r="CJE89" s="651">
        <v>0</v>
      </c>
      <c r="CJF89" s="651">
        <v>0</v>
      </c>
      <c r="CJG89" s="651">
        <v>0</v>
      </c>
      <c r="CJH89" s="651">
        <v>0</v>
      </c>
      <c r="CJI89" s="651">
        <v>0</v>
      </c>
      <c r="CJJ89" s="651">
        <v>0</v>
      </c>
      <c r="CJK89" s="651">
        <v>0</v>
      </c>
      <c r="CJL89" s="651">
        <v>0</v>
      </c>
      <c r="CJM89" s="651">
        <v>0</v>
      </c>
      <c r="CJN89" s="651">
        <v>0</v>
      </c>
      <c r="CJO89" s="651">
        <v>0</v>
      </c>
      <c r="CJP89" s="651">
        <v>0</v>
      </c>
      <c r="CJQ89" s="651">
        <v>0</v>
      </c>
      <c r="CJR89" s="651">
        <v>0</v>
      </c>
      <c r="CJS89" s="651">
        <v>0</v>
      </c>
      <c r="CJT89" s="651">
        <v>0</v>
      </c>
      <c r="CJU89" s="651">
        <v>0</v>
      </c>
      <c r="CJV89" s="651">
        <v>0</v>
      </c>
      <c r="CJW89" s="651">
        <v>0</v>
      </c>
      <c r="CJX89" s="651">
        <v>0</v>
      </c>
      <c r="CJY89" s="651">
        <v>0</v>
      </c>
      <c r="CJZ89" s="651">
        <v>0</v>
      </c>
      <c r="CKA89" s="651">
        <v>0</v>
      </c>
      <c r="CKB89" s="651">
        <v>0</v>
      </c>
      <c r="CKC89" s="651">
        <v>0</v>
      </c>
      <c r="CKD89" s="651">
        <v>0</v>
      </c>
      <c r="CKE89" s="651">
        <v>0</v>
      </c>
      <c r="CKF89" s="651">
        <v>0</v>
      </c>
      <c r="CKG89" s="651">
        <v>0</v>
      </c>
      <c r="CKH89" s="651">
        <v>0</v>
      </c>
      <c r="CKI89" s="651">
        <v>0</v>
      </c>
      <c r="CKJ89" s="651">
        <v>0</v>
      </c>
      <c r="CKK89" s="651">
        <v>0</v>
      </c>
      <c r="CKL89" s="651">
        <v>0</v>
      </c>
      <c r="CKM89" s="651">
        <v>0</v>
      </c>
      <c r="CKN89" s="651">
        <v>0</v>
      </c>
      <c r="CKO89" s="651">
        <v>0</v>
      </c>
      <c r="CKP89" s="651">
        <v>0</v>
      </c>
      <c r="CKQ89" s="651">
        <v>0</v>
      </c>
      <c r="CKR89" s="651">
        <v>0</v>
      </c>
      <c r="CKS89" s="651">
        <v>0</v>
      </c>
      <c r="CKT89" s="651">
        <v>0</v>
      </c>
      <c r="CKU89" s="651">
        <v>0</v>
      </c>
      <c r="CKV89" s="651">
        <v>0</v>
      </c>
      <c r="CKW89" s="651">
        <v>0</v>
      </c>
      <c r="CKX89" s="651">
        <v>0</v>
      </c>
      <c r="CKY89" s="651">
        <v>0</v>
      </c>
      <c r="CKZ89" s="651">
        <v>0</v>
      </c>
      <c r="CLA89" s="651">
        <v>0</v>
      </c>
      <c r="CLB89" s="651">
        <v>0</v>
      </c>
      <c r="CLC89" s="651">
        <v>0</v>
      </c>
      <c r="CLD89" s="651">
        <v>0</v>
      </c>
      <c r="CLE89" s="651">
        <v>0</v>
      </c>
      <c r="CLF89" s="651">
        <v>0</v>
      </c>
      <c r="CLG89" s="651">
        <v>0</v>
      </c>
      <c r="CLH89" s="651">
        <v>0</v>
      </c>
      <c r="CLI89" s="651">
        <v>0</v>
      </c>
      <c r="CLJ89" s="651">
        <v>0</v>
      </c>
      <c r="CLK89" s="651">
        <v>0</v>
      </c>
      <c r="CLL89" s="651">
        <v>0</v>
      </c>
      <c r="CLM89" s="651">
        <v>0</v>
      </c>
      <c r="CLN89" s="651">
        <v>0</v>
      </c>
      <c r="CLO89" s="651">
        <v>0</v>
      </c>
      <c r="CLP89" s="651">
        <v>0</v>
      </c>
      <c r="CLQ89" s="651">
        <v>0</v>
      </c>
      <c r="CLR89" s="651">
        <v>0</v>
      </c>
      <c r="CLS89" s="651">
        <v>0</v>
      </c>
      <c r="CLT89" s="651">
        <v>0</v>
      </c>
      <c r="CLU89" s="651">
        <v>0</v>
      </c>
      <c r="CLV89" s="651">
        <v>0</v>
      </c>
      <c r="CLW89" s="651">
        <v>0</v>
      </c>
      <c r="CLX89" s="651">
        <v>0</v>
      </c>
      <c r="CLY89" s="651">
        <v>0</v>
      </c>
      <c r="CLZ89" s="651">
        <v>0</v>
      </c>
      <c r="CMA89" s="651">
        <v>0</v>
      </c>
      <c r="CMB89" s="651">
        <v>0</v>
      </c>
      <c r="CMC89" s="651">
        <v>0</v>
      </c>
      <c r="CMD89" s="651">
        <v>0</v>
      </c>
      <c r="CME89" s="651">
        <v>0</v>
      </c>
      <c r="CMF89" s="651">
        <v>0</v>
      </c>
      <c r="CMG89" s="651">
        <v>0</v>
      </c>
      <c r="CMH89" s="651">
        <v>0</v>
      </c>
      <c r="CMI89" s="651">
        <v>0</v>
      </c>
      <c r="CMJ89" s="651">
        <v>0</v>
      </c>
      <c r="CMK89" s="651">
        <v>0</v>
      </c>
      <c r="CML89" s="651">
        <v>0</v>
      </c>
      <c r="CMM89" s="651">
        <v>0</v>
      </c>
      <c r="CMN89" s="651">
        <v>0</v>
      </c>
      <c r="CMO89" s="651">
        <v>0</v>
      </c>
      <c r="CMP89" s="651">
        <v>0</v>
      </c>
      <c r="CMQ89" s="651">
        <v>0</v>
      </c>
      <c r="CMR89" s="651">
        <v>0</v>
      </c>
      <c r="CMS89" s="651">
        <v>0</v>
      </c>
      <c r="CMT89" s="651">
        <v>0</v>
      </c>
      <c r="CMU89" s="651">
        <v>0</v>
      </c>
      <c r="CMV89" s="651">
        <v>0</v>
      </c>
      <c r="CMW89" s="651">
        <v>0</v>
      </c>
      <c r="CMX89" s="651">
        <v>0</v>
      </c>
      <c r="CMY89" s="651">
        <v>0</v>
      </c>
      <c r="CMZ89" s="651">
        <v>0</v>
      </c>
      <c r="CNA89" s="651">
        <v>0</v>
      </c>
      <c r="CNB89" s="651">
        <v>0</v>
      </c>
      <c r="CNC89" s="651">
        <v>0</v>
      </c>
      <c r="CND89" s="651">
        <v>0</v>
      </c>
      <c r="CNE89" s="651">
        <v>0</v>
      </c>
      <c r="CNF89" s="651">
        <v>0</v>
      </c>
      <c r="CNG89" s="651">
        <v>0</v>
      </c>
      <c r="CNH89" s="651">
        <v>0</v>
      </c>
      <c r="CNI89" s="651">
        <v>0</v>
      </c>
      <c r="CNJ89" s="651">
        <v>0</v>
      </c>
      <c r="CNK89" s="651">
        <v>0</v>
      </c>
      <c r="CNL89" s="651">
        <v>0</v>
      </c>
      <c r="CNM89" s="651">
        <v>0</v>
      </c>
      <c r="CNN89" s="651">
        <v>0</v>
      </c>
      <c r="CNO89" s="651">
        <v>0</v>
      </c>
      <c r="CNP89" s="651">
        <v>0</v>
      </c>
      <c r="CNQ89" s="651">
        <v>0</v>
      </c>
      <c r="CNR89" s="651">
        <v>0</v>
      </c>
      <c r="CNS89" s="651">
        <v>0</v>
      </c>
      <c r="CNT89" s="651">
        <v>0</v>
      </c>
      <c r="CNU89" s="651">
        <v>0</v>
      </c>
      <c r="CNV89" s="651">
        <v>0</v>
      </c>
      <c r="CNW89" s="651">
        <v>0</v>
      </c>
      <c r="CNX89" s="651">
        <v>0</v>
      </c>
      <c r="CNY89" s="651">
        <v>0</v>
      </c>
      <c r="CNZ89" s="651">
        <v>0</v>
      </c>
      <c r="COA89" s="651">
        <v>0</v>
      </c>
      <c r="COB89" s="651">
        <v>0</v>
      </c>
      <c r="COC89" s="651">
        <v>0</v>
      </c>
      <c r="COD89" s="651">
        <v>0</v>
      </c>
      <c r="COE89" s="651">
        <v>0</v>
      </c>
      <c r="COF89" s="651">
        <v>0</v>
      </c>
      <c r="COG89" s="651">
        <v>0</v>
      </c>
      <c r="COH89" s="651">
        <v>0</v>
      </c>
      <c r="COI89" s="651">
        <v>0</v>
      </c>
      <c r="COJ89" s="651">
        <v>0</v>
      </c>
      <c r="COK89" s="651">
        <v>0</v>
      </c>
      <c r="COL89" s="651">
        <v>0</v>
      </c>
      <c r="COM89" s="651">
        <v>0</v>
      </c>
      <c r="CON89" s="651">
        <v>0</v>
      </c>
      <c r="COO89" s="651">
        <v>0</v>
      </c>
      <c r="COP89" s="651">
        <v>0</v>
      </c>
      <c r="COQ89" s="651">
        <v>0</v>
      </c>
      <c r="COR89" s="651">
        <v>0</v>
      </c>
      <c r="COS89" s="651">
        <v>0</v>
      </c>
      <c r="COT89" s="651">
        <v>0</v>
      </c>
      <c r="COU89" s="651">
        <v>0</v>
      </c>
      <c r="COV89" s="651">
        <v>0</v>
      </c>
      <c r="COW89" s="651">
        <v>0</v>
      </c>
      <c r="COX89" s="651">
        <v>0</v>
      </c>
      <c r="COY89" s="651">
        <v>0</v>
      </c>
      <c r="COZ89" s="651">
        <v>0</v>
      </c>
      <c r="CPA89" s="651">
        <v>0</v>
      </c>
      <c r="CPB89" s="651">
        <v>0</v>
      </c>
      <c r="CPC89" s="651">
        <v>0</v>
      </c>
      <c r="CPD89" s="651">
        <v>0</v>
      </c>
      <c r="CPE89" s="651">
        <v>0</v>
      </c>
      <c r="CPF89" s="651">
        <v>0</v>
      </c>
      <c r="CPG89" s="651">
        <v>0</v>
      </c>
      <c r="CPH89" s="651">
        <v>0</v>
      </c>
      <c r="CPI89" s="651">
        <v>0</v>
      </c>
      <c r="CPJ89" s="651">
        <v>0</v>
      </c>
      <c r="CPK89" s="651">
        <v>0</v>
      </c>
      <c r="CPL89" s="651">
        <v>0</v>
      </c>
      <c r="CPM89" s="651">
        <v>0</v>
      </c>
      <c r="CPN89" s="651">
        <v>0</v>
      </c>
      <c r="CPO89" s="651">
        <v>0</v>
      </c>
      <c r="CPP89" s="651">
        <v>0</v>
      </c>
      <c r="CPQ89" s="651">
        <v>0</v>
      </c>
      <c r="CPR89" s="651">
        <v>0</v>
      </c>
      <c r="CPS89" s="651">
        <v>0</v>
      </c>
      <c r="CPT89" s="651">
        <v>0</v>
      </c>
      <c r="CPU89" s="651">
        <v>0</v>
      </c>
      <c r="CPV89" s="651">
        <v>0</v>
      </c>
      <c r="CPW89" s="651">
        <v>0</v>
      </c>
      <c r="CPX89" s="651">
        <v>0</v>
      </c>
      <c r="CPY89" s="651">
        <v>0</v>
      </c>
      <c r="CPZ89" s="651">
        <v>0</v>
      </c>
      <c r="CQA89" s="651">
        <v>0</v>
      </c>
      <c r="CQB89" s="651">
        <v>0</v>
      </c>
      <c r="CQC89" s="651">
        <v>0</v>
      </c>
      <c r="CQD89" s="651">
        <v>0</v>
      </c>
      <c r="CQE89" s="651">
        <v>0</v>
      </c>
      <c r="CQF89" s="651">
        <v>0</v>
      </c>
      <c r="CQG89" s="651">
        <v>0</v>
      </c>
      <c r="CQH89" s="651">
        <v>0</v>
      </c>
      <c r="CQI89" s="651">
        <v>0</v>
      </c>
      <c r="CQJ89" s="651">
        <v>0</v>
      </c>
      <c r="CQK89" s="651">
        <v>0</v>
      </c>
      <c r="CQL89" s="651">
        <v>0</v>
      </c>
      <c r="CQM89" s="651">
        <v>0</v>
      </c>
      <c r="CQN89" s="651">
        <v>0</v>
      </c>
      <c r="CQO89" s="651">
        <v>0</v>
      </c>
      <c r="CQP89" s="651">
        <v>0</v>
      </c>
      <c r="CQQ89" s="651">
        <v>0</v>
      </c>
      <c r="CQR89" s="651">
        <v>0</v>
      </c>
      <c r="CQS89" s="651">
        <v>0</v>
      </c>
      <c r="CQT89" s="651">
        <v>0</v>
      </c>
      <c r="CQU89" s="651">
        <v>0</v>
      </c>
      <c r="CQV89" s="651">
        <v>0</v>
      </c>
      <c r="CQW89" s="651">
        <v>0</v>
      </c>
      <c r="CQX89" s="651">
        <v>0</v>
      </c>
      <c r="CQY89" s="651">
        <v>0</v>
      </c>
      <c r="CQZ89" s="651">
        <v>0</v>
      </c>
      <c r="CRA89" s="651">
        <v>0</v>
      </c>
      <c r="CRB89" s="651">
        <v>0</v>
      </c>
      <c r="CRC89" s="651">
        <v>0</v>
      </c>
      <c r="CRD89" s="651">
        <v>0</v>
      </c>
      <c r="CRE89" s="651">
        <v>0</v>
      </c>
      <c r="CRF89" s="651">
        <v>0</v>
      </c>
      <c r="CRG89" s="651">
        <v>0</v>
      </c>
      <c r="CRH89" s="651">
        <v>0</v>
      </c>
      <c r="CRI89" s="651">
        <v>0</v>
      </c>
      <c r="CRJ89" s="651">
        <v>0</v>
      </c>
      <c r="CRK89" s="651">
        <v>0</v>
      </c>
      <c r="CRL89" s="651">
        <v>0</v>
      </c>
      <c r="CRM89" s="651">
        <v>0</v>
      </c>
      <c r="CRN89" s="651">
        <v>0</v>
      </c>
      <c r="CRO89" s="651">
        <v>0</v>
      </c>
      <c r="CRP89" s="651">
        <v>0</v>
      </c>
      <c r="CRQ89" s="651">
        <v>0</v>
      </c>
      <c r="CRR89" s="651">
        <v>0</v>
      </c>
      <c r="CRS89" s="651">
        <v>0</v>
      </c>
      <c r="CRT89" s="651">
        <v>0</v>
      </c>
      <c r="CRU89" s="651">
        <v>0</v>
      </c>
      <c r="CRV89" s="651">
        <v>0</v>
      </c>
      <c r="CRW89" s="651">
        <v>0</v>
      </c>
      <c r="CRX89" s="651">
        <v>0</v>
      </c>
      <c r="CRY89" s="651">
        <v>0</v>
      </c>
      <c r="CRZ89" s="651">
        <v>0</v>
      </c>
      <c r="CSA89" s="651">
        <v>0</v>
      </c>
      <c r="CSB89" s="651">
        <v>0</v>
      </c>
      <c r="CSC89" s="651">
        <v>0</v>
      </c>
      <c r="CSD89" s="651">
        <v>0</v>
      </c>
      <c r="CSE89" s="651">
        <v>0</v>
      </c>
      <c r="CSF89" s="651">
        <v>0</v>
      </c>
      <c r="CSG89" s="651">
        <v>0</v>
      </c>
      <c r="CSH89" s="651">
        <v>0</v>
      </c>
      <c r="CSI89" s="651">
        <v>0</v>
      </c>
      <c r="CSJ89" s="651">
        <v>0</v>
      </c>
      <c r="CSK89" s="651">
        <v>0</v>
      </c>
      <c r="CSL89" s="651">
        <v>0</v>
      </c>
      <c r="CSM89" s="651">
        <v>0</v>
      </c>
      <c r="CSN89" s="651">
        <v>0</v>
      </c>
      <c r="CSO89" s="651">
        <v>0</v>
      </c>
      <c r="CSP89" s="651">
        <v>0</v>
      </c>
      <c r="CSQ89" s="651">
        <v>0</v>
      </c>
      <c r="CSR89" s="651">
        <v>0</v>
      </c>
      <c r="CSS89" s="651">
        <v>0</v>
      </c>
      <c r="CST89" s="651">
        <v>0</v>
      </c>
      <c r="CSU89" s="651">
        <v>0</v>
      </c>
      <c r="CSV89" s="651">
        <v>0</v>
      </c>
      <c r="CSW89" s="651">
        <v>0</v>
      </c>
      <c r="CSX89" s="651">
        <v>0</v>
      </c>
      <c r="CSY89" s="651">
        <v>0</v>
      </c>
      <c r="CSZ89" s="651">
        <v>0</v>
      </c>
      <c r="CTA89" s="651">
        <v>0</v>
      </c>
      <c r="CTB89" s="651">
        <v>0</v>
      </c>
      <c r="CTC89" s="651">
        <v>0</v>
      </c>
      <c r="CTD89" s="651">
        <v>0</v>
      </c>
      <c r="CTE89" s="651">
        <v>0</v>
      </c>
      <c r="CTF89" s="651">
        <v>0</v>
      </c>
      <c r="CTG89" s="651">
        <v>0</v>
      </c>
      <c r="CTH89" s="651">
        <v>0</v>
      </c>
      <c r="CTI89" s="651">
        <v>0</v>
      </c>
      <c r="CTJ89" s="651">
        <v>0</v>
      </c>
      <c r="CTK89" s="651">
        <v>0</v>
      </c>
      <c r="CTL89" s="651">
        <v>0</v>
      </c>
      <c r="CTM89" s="651">
        <v>0</v>
      </c>
      <c r="CTN89" s="651">
        <v>0</v>
      </c>
      <c r="CTO89" s="651">
        <v>0</v>
      </c>
      <c r="CTP89" s="651">
        <v>0</v>
      </c>
      <c r="CTQ89" s="651">
        <v>0</v>
      </c>
      <c r="CTR89" s="651">
        <v>0</v>
      </c>
      <c r="CTS89" s="651">
        <v>0</v>
      </c>
      <c r="CTT89" s="651">
        <v>0</v>
      </c>
      <c r="CTU89" s="651">
        <v>0</v>
      </c>
      <c r="CTV89" s="651">
        <v>0</v>
      </c>
      <c r="CTW89" s="651">
        <v>0</v>
      </c>
      <c r="CTX89" s="651">
        <v>0</v>
      </c>
      <c r="CTY89" s="651">
        <v>0</v>
      </c>
      <c r="CTZ89" s="651">
        <v>0</v>
      </c>
      <c r="CUA89" s="651">
        <v>0</v>
      </c>
      <c r="CUB89" s="651">
        <v>0</v>
      </c>
      <c r="CUC89" s="651">
        <v>0</v>
      </c>
      <c r="CUD89" s="651">
        <v>0</v>
      </c>
      <c r="CUE89" s="651">
        <v>0</v>
      </c>
      <c r="CUF89" s="651">
        <v>0</v>
      </c>
      <c r="CUG89" s="651">
        <v>0</v>
      </c>
      <c r="CUH89" s="651">
        <v>0</v>
      </c>
      <c r="CUI89" s="651">
        <v>0</v>
      </c>
      <c r="CUJ89" s="651">
        <v>0</v>
      </c>
      <c r="CUK89" s="651">
        <v>0</v>
      </c>
      <c r="CUL89" s="651">
        <v>0</v>
      </c>
      <c r="CUM89" s="651">
        <v>0</v>
      </c>
      <c r="CUN89" s="651">
        <v>0</v>
      </c>
      <c r="CUO89" s="651">
        <v>0</v>
      </c>
      <c r="CUP89" s="651">
        <v>0</v>
      </c>
      <c r="CUQ89" s="651">
        <v>0</v>
      </c>
      <c r="CUR89" s="651">
        <v>0</v>
      </c>
      <c r="CUS89" s="651">
        <v>0</v>
      </c>
      <c r="CUT89" s="651">
        <v>0</v>
      </c>
      <c r="CUU89" s="651">
        <v>0</v>
      </c>
      <c r="CUV89" s="651">
        <v>0</v>
      </c>
      <c r="CUW89" s="651">
        <v>0</v>
      </c>
      <c r="CUX89" s="651">
        <v>0</v>
      </c>
      <c r="CUY89" s="651">
        <v>0</v>
      </c>
      <c r="CUZ89" s="651">
        <v>0</v>
      </c>
      <c r="CVA89" s="651">
        <v>0</v>
      </c>
      <c r="CVB89" s="651">
        <v>0</v>
      </c>
      <c r="CVC89" s="651">
        <v>0</v>
      </c>
      <c r="CVD89" s="651">
        <v>0</v>
      </c>
      <c r="CVE89" s="651">
        <v>0</v>
      </c>
      <c r="CVF89" s="651">
        <v>0</v>
      </c>
      <c r="CVG89" s="651">
        <v>0</v>
      </c>
      <c r="CVH89" s="651">
        <v>0</v>
      </c>
      <c r="CVI89" s="651">
        <v>0</v>
      </c>
      <c r="CVJ89" s="651">
        <v>0</v>
      </c>
      <c r="CVK89" s="651">
        <v>0</v>
      </c>
      <c r="CVL89" s="651">
        <v>0</v>
      </c>
      <c r="CVM89" s="651">
        <v>0</v>
      </c>
      <c r="CVN89" s="651">
        <v>0</v>
      </c>
      <c r="CVO89" s="651">
        <v>0</v>
      </c>
      <c r="CVP89" s="651">
        <v>0</v>
      </c>
      <c r="CVQ89" s="651">
        <v>0</v>
      </c>
      <c r="CVR89" s="651">
        <v>0</v>
      </c>
      <c r="CVS89" s="651">
        <v>0</v>
      </c>
      <c r="CVT89" s="651">
        <v>0</v>
      </c>
      <c r="CVU89" s="651">
        <v>0</v>
      </c>
      <c r="CVV89" s="651">
        <v>0</v>
      </c>
      <c r="CVW89" s="651">
        <v>0</v>
      </c>
      <c r="CVX89" s="651">
        <v>0</v>
      </c>
      <c r="CVY89" s="651">
        <v>0</v>
      </c>
      <c r="CVZ89" s="651">
        <v>0</v>
      </c>
      <c r="CWA89" s="651">
        <v>0</v>
      </c>
      <c r="CWB89" s="651">
        <v>0</v>
      </c>
      <c r="CWC89" s="651">
        <v>0</v>
      </c>
      <c r="CWD89" s="651">
        <v>0</v>
      </c>
      <c r="CWE89" s="651">
        <v>0</v>
      </c>
      <c r="CWF89" s="651">
        <v>0</v>
      </c>
      <c r="CWG89" s="651">
        <v>0</v>
      </c>
      <c r="CWH89" s="651">
        <v>0</v>
      </c>
      <c r="CWI89" s="651">
        <v>0</v>
      </c>
      <c r="CWJ89" s="651">
        <v>0</v>
      </c>
      <c r="CWK89" s="651">
        <v>0</v>
      </c>
      <c r="CWL89" s="651">
        <v>0</v>
      </c>
      <c r="CWM89" s="651">
        <v>0</v>
      </c>
      <c r="CWN89" s="651">
        <v>0</v>
      </c>
      <c r="CWO89" s="651">
        <v>0</v>
      </c>
      <c r="CWP89" s="651">
        <v>0</v>
      </c>
      <c r="CWQ89" s="651">
        <v>0</v>
      </c>
      <c r="CWR89" s="651">
        <v>0</v>
      </c>
      <c r="CWS89" s="651">
        <v>0</v>
      </c>
      <c r="CWT89" s="651">
        <v>0</v>
      </c>
      <c r="CWU89" s="651">
        <v>0</v>
      </c>
      <c r="CWV89" s="651">
        <v>0</v>
      </c>
      <c r="CWW89" s="651">
        <v>0</v>
      </c>
      <c r="CWX89" s="651">
        <v>0</v>
      </c>
      <c r="CWY89" s="651">
        <v>0</v>
      </c>
      <c r="CWZ89" s="651">
        <v>0</v>
      </c>
      <c r="CXA89" s="651">
        <v>0</v>
      </c>
      <c r="CXB89" s="651">
        <v>0</v>
      </c>
      <c r="CXC89" s="651">
        <v>0</v>
      </c>
      <c r="CXD89" s="651">
        <v>0</v>
      </c>
      <c r="CXE89" s="651">
        <v>0</v>
      </c>
      <c r="CXF89" s="651">
        <v>0</v>
      </c>
      <c r="CXG89" s="651">
        <v>0</v>
      </c>
      <c r="CXH89" s="651">
        <v>0</v>
      </c>
      <c r="CXI89" s="651">
        <v>0</v>
      </c>
      <c r="CXJ89" s="651">
        <v>0</v>
      </c>
      <c r="CXK89" s="651">
        <v>0</v>
      </c>
      <c r="CXL89" s="651">
        <v>0</v>
      </c>
      <c r="CXM89" s="651">
        <v>0</v>
      </c>
      <c r="CXN89" s="651">
        <v>0</v>
      </c>
      <c r="CXO89" s="651">
        <v>0</v>
      </c>
      <c r="CXP89" s="651">
        <v>0</v>
      </c>
      <c r="CXQ89" s="651">
        <v>0</v>
      </c>
      <c r="CXR89" s="651">
        <v>0</v>
      </c>
      <c r="CXS89" s="651">
        <v>0</v>
      </c>
      <c r="CXT89" s="651">
        <v>0</v>
      </c>
      <c r="CXU89" s="651">
        <v>0</v>
      </c>
      <c r="CXV89" s="651">
        <v>0</v>
      </c>
      <c r="CXW89" s="651">
        <v>0</v>
      </c>
      <c r="CXX89" s="651">
        <v>0</v>
      </c>
      <c r="CXY89" s="651">
        <v>0</v>
      </c>
      <c r="CXZ89" s="651">
        <v>0</v>
      </c>
      <c r="CYA89" s="651">
        <v>0</v>
      </c>
      <c r="CYB89" s="651">
        <v>0</v>
      </c>
      <c r="CYC89" s="651">
        <v>0</v>
      </c>
      <c r="CYD89" s="651">
        <v>0</v>
      </c>
      <c r="CYE89" s="651">
        <v>0</v>
      </c>
      <c r="CYF89" s="651">
        <v>0</v>
      </c>
      <c r="CYG89" s="651">
        <v>0</v>
      </c>
      <c r="CYH89" s="651">
        <v>0</v>
      </c>
      <c r="CYI89" s="651">
        <v>0</v>
      </c>
      <c r="CYJ89" s="651">
        <v>0</v>
      </c>
      <c r="CYK89" s="651">
        <v>0</v>
      </c>
      <c r="CYL89" s="651">
        <v>0</v>
      </c>
      <c r="CYM89" s="651">
        <v>0</v>
      </c>
      <c r="CYN89" s="651">
        <v>0</v>
      </c>
      <c r="CYO89" s="651">
        <v>0</v>
      </c>
      <c r="CYP89" s="651">
        <v>0</v>
      </c>
      <c r="CYQ89" s="651">
        <v>0</v>
      </c>
      <c r="CYR89" s="651">
        <v>0</v>
      </c>
      <c r="CYS89" s="651">
        <v>0</v>
      </c>
      <c r="CYT89" s="651">
        <v>0</v>
      </c>
      <c r="CYU89" s="651">
        <v>0</v>
      </c>
      <c r="CYV89" s="651">
        <v>0</v>
      </c>
      <c r="CYW89" s="651">
        <v>0</v>
      </c>
      <c r="CYX89" s="651">
        <v>0</v>
      </c>
      <c r="CYY89" s="651">
        <v>0</v>
      </c>
      <c r="CYZ89" s="651">
        <v>0</v>
      </c>
      <c r="CZA89" s="651">
        <v>0</v>
      </c>
      <c r="CZB89" s="651">
        <v>0</v>
      </c>
      <c r="CZC89" s="651">
        <v>0</v>
      </c>
      <c r="CZD89" s="651">
        <v>0</v>
      </c>
      <c r="CZE89" s="651">
        <v>0</v>
      </c>
      <c r="CZF89" s="651">
        <v>0</v>
      </c>
      <c r="CZG89" s="651">
        <v>0</v>
      </c>
      <c r="CZH89" s="651">
        <v>0</v>
      </c>
      <c r="CZI89" s="651">
        <v>0</v>
      </c>
      <c r="CZJ89" s="651">
        <v>0</v>
      </c>
      <c r="CZK89" s="651">
        <v>0</v>
      </c>
      <c r="CZL89" s="651">
        <v>0</v>
      </c>
      <c r="CZM89" s="651">
        <v>0</v>
      </c>
      <c r="CZN89" s="651">
        <v>0</v>
      </c>
      <c r="CZO89" s="651">
        <v>0</v>
      </c>
      <c r="CZP89" s="651">
        <v>0</v>
      </c>
      <c r="CZQ89" s="651">
        <v>0</v>
      </c>
      <c r="CZR89" s="651">
        <v>0</v>
      </c>
      <c r="CZS89" s="651">
        <v>0</v>
      </c>
      <c r="CZT89" s="651">
        <v>0</v>
      </c>
      <c r="CZU89" s="651">
        <v>0</v>
      </c>
      <c r="CZV89" s="651">
        <v>0</v>
      </c>
      <c r="CZW89" s="651">
        <v>0</v>
      </c>
      <c r="CZX89" s="651">
        <v>0</v>
      </c>
      <c r="CZY89" s="651">
        <v>0</v>
      </c>
      <c r="CZZ89" s="651">
        <v>0</v>
      </c>
      <c r="DAA89" s="651">
        <v>0</v>
      </c>
      <c r="DAB89" s="651">
        <v>0</v>
      </c>
      <c r="DAC89" s="651">
        <v>0</v>
      </c>
      <c r="DAD89" s="651">
        <v>0</v>
      </c>
      <c r="DAE89" s="651">
        <v>0</v>
      </c>
      <c r="DAF89" s="651">
        <v>0</v>
      </c>
      <c r="DAG89" s="651">
        <v>0</v>
      </c>
      <c r="DAH89" s="651">
        <v>0</v>
      </c>
      <c r="DAI89" s="651">
        <v>0</v>
      </c>
      <c r="DAJ89" s="651">
        <v>0</v>
      </c>
      <c r="DAK89" s="651">
        <v>0</v>
      </c>
      <c r="DAL89" s="651">
        <v>0</v>
      </c>
      <c r="DAM89" s="651">
        <v>0</v>
      </c>
      <c r="DAN89" s="651">
        <v>0</v>
      </c>
      <c r="DAO89" s="651">
        <v>0</v>
      </c>
      <c r="DAP89" s="651">
        <v>0</v>
      </c>
      <c r="DAQ89" s="651">
        <v>0</v>
      </c>
      <c r="DAR89" s="651">
        <v>0</v>
      </c>
      <c r="DAS89" s="651">
        <v>0</v>
      </c>
      <c r="DAT89" s="651">
        <v>0</v>
      </c>
      <c r="DAU89" s="651">
        <v>0</v>
      </c>
      <c r="DAV89" s="651">
        <v>0</v>
      </c>
      <c r="DAW89" s="651">
        <v>0</v>
      </c>
      <c r="DAX89" s="651">
        <v>0</v>
      </c>
      <c r="DAY89" s="651">
        <v>0</v>
      </c>
      <c r="DAZ89" s="651">
        <v>0</v>
      </c>
      <c r="DBA89" s="651">
        <v>0</v>
      </c>
      <c r="DBB89" s="651">
        <v>0</v>
      </c>
      <c r="DBC89" s="651">
        <v>0</v>
      </c>
      <c r="DBD89" s="651">
        <v>0</v>
      </c>
      <c r="DBE89" s="651">
        <v>0</v>
      </c>
      <c r="DBF89" s="651">
        <v>0</v>
      </c>
      <c r="DBG89" s="651">
        <v>0</v>
      </c>
      <c r="DBH89" s="651">
        <v>0</v>
      </c>
      <c r="DBI89" s="651">
        <v>0</v>
      </c>
      <c r="DBJ89" s="651">
        <v>0</v>
      </c>
      <c r="DBK89" s="651">
        <v>0</v>
      </c>
      <c r="DBL89" s="651">
        <v>0</v>
      </c>
      <c r="DBM89" s="651">
        <v>0</v>
      </c>
      <c r="DBN89" s="651">
        <v>0</v>
      </c>
      <c r="DBO89" s="651">
        <v>0</v>
      </c>
      <c r="DBP89" s="651">
        <v>0</v>
      </c>
      <c r="DBQ89" s="651">
        <v>0</v>
      </c>
      <c r="DBR89" s="651">
        <v>0</v>
      </c>
      <c r="DBS89" s="651">
        <v>0</v>
      </c>
      <c r="DBT89" s="651">
        <v>0</v>
      </c>
      <c r="DBU89" s="651">
        <v>0</v>
      </c>
      <c r="DBV89" s="651">
        <v>0</v>
      </c>
      <c r="DBW89" s="651">
        <v>0</v>
      </c>
      <c r="DBX89" s="651">
        <v>0</v>
      </c>
      <c r="DBY89" s="651">
        <v>0</v>
      </c>
      <c r="DBZ89" s="651">
        <v>0</v>
      </c>
      <c r="DCA89" s="651">
        <v>0</v>
      </c>
      <c r="DCB89" s="651">
        <v>0</v>
      </c>
      <c r="DCC89" s="651">
        <v>0</v>
      </c>
      <c r="DCD89" s="651">
        <v>0</v>
      </c>
      <c r="DCE89" s="651">
        <v>0</v>
      </c>
      <c r="DCF89" s="651">
        <v>0</v>
      </c>
      <c r="DCG89" s="651">
        <v>0</v>
      </c>
      <c r="DCH89" s="651">
        <v>0</v>
      </c>
      <c r="DCI89" s="651">
        <v>0</v>
      </c>
      <c r="DCJ89" s="651">
        <v>0</v>
      </c>
      <c r="DCK89" s="651">
        <v>0</v>
      </c>
      <c r="DCL89" s="651">
        <v>0</v>
      </c>
      <c r="DCM89" s="651">
        <v>0</v>
      </c>
      <c r="DCN89" s="651">
        <v>0</v>
      </c>
      <c r="DCO89" s="651">
        <v>0</v>
      </c>
      <c r="DCP89" s="651">
        <v>0</v>
      </c>
      <c r="DCQ89" s="651">
        <v>0</v>
      </c>
      <c r="DCR89" s="651">
        <v>0</v>
      </c>
      <c r="DCS89" s="651">
        <v>0</v>
      </c>
      <c r="DCT89" s="651">
        <v>0</v>
      </c>
      <c r="DCU89" s="651">
        <v>0</v>
      </c>
      <c r="DCV89" s="651">
        <v>0</v>
      </c>
      <c r="DCW89" s="651">
        <v>0</v>
      </c>
      <c r="DCX89" s="651">
        <v>0</v>
      </c>
      <c r="DCY89" s="651">
        <v>0</v>
      </c>
      <c r="DCZ89" s="651">
        <v>0</v>
      </c>
      <c r="DDA89" s="651">
        <v>0</v>
      </c>
      <c r="DDB89" s="651">
        <v>0</v>
      </c>
      <c r="DDC89" s="651">
        <v>0</v>
      </c>
      <c r="DDD89" s="651">
        <v>0</v>
      </c>
      <c r="DDE89" s="651">
        <v>0</v>
      </c>
      <c r="DDF89" s="651">
        <v>0</v>
      </c>
      <c r="DDG89" s="651">
        <v>0</v>
      </c>
      <c r="DDH89" s="651">
        <v>0</v>
      </c>
      <c r="DDI89" s="651">
        <v>0</v>
      </c>
      <c r="DDJ89" s="651">
        <v>0</v>
      </c>
      <c r="DDK89" s="651">
        <v>0</v>
      </c>
      <c r="DDL89" s="651">
        <v>0</v>
      </c>
      <c r="DDM89" s="651">
        <v>0</v>
      </c>
      <c r="DDN89" s="651">
        <v>0</v>
      </c>
      <c r="DDO89" s="651">
        <v>0</v>
      </c>
      <c r="DDP89" s="651">
        <v>0</v>
      </c>
      <c r="DDQ89" s="651">
        <v>0</v>
      </c>
      <c r="DDR89" s="651">
        <v>0</v>
      </c>
      <c r="DDS89" s="651">
        <v>0</v>
      </c>
      <c r="DDT89" s="651">
        <v>0</v>
      </c>
      <c r="DDU89" s="651">
        <v>0</v>
      </c>
      <c r="DDV89" s="651">
        <v>0</v>
      </c>
      <c r="DDW89" s="651">
        <v>0</v>
      </c>
      <c r="DDX89" s="651">
        <v>0</v>
      </c>
      <c r="DDY89" s="651">
        <v>0</v>
      </c>
      <c r="DDZ89" s="651">
        <v>0</v>
      </c>
      <c r="DEA89" s="651">
        <v>0</v>
      </c>
      <c r="DEB89" s="651">
        <v>0</v>
      </c>
      <c r="DEC89" s="651">
        <v>0</v>
      </c>
      <c r="DED89" s="651">
        <v>0</v>
      </c>
      <c r="DEE89" s="651">
        <v>0</v>
      </c>
      <c r="DEF89" s="651">
        <v>0</v>
      </c>
      <c r="DEG89" s="651">
        <v>0</v>
      </c>
      <c r="DEH89" s="651">
        <v>0</v>
      </c>
      <c r="DEI89" s="651">
        <v>0</v>
      </c>
      <c r="DEJ89" s="651">
        <v>0</v>
      </c>
      <c r="DEK89" s="651">
        <v>0</v>
      </c>
      <c r="DEL89" s="651">
        <v>0</v>
      </c>
      <c r="DEM89" s="651">
        <v>0</v>
      </c>
      <c r="DEN89" s="651">
        <v>0</v>
      </c>
      <c r="DEO89" s="651">
        <v>0</v>
      </c>
      <c r="DEP89" s="651">
        <v>0</v>
      </c>
      <c r="DEQ89" s="651">
        <v>0</v>
      </c>
      <c r="DER89" s="651">
        <v>0</v>
      </c>
      <c r="DES89" s="651">
        <v>0</v>
      </c>
      <c r="DET89" s="651">
        <v>0</v>
      </c>
      <c r="DEU89" s="651">
        <v>0</v>
      </c>
      <c r="DEV89" s="651">
        <v>0</v>
      </c>
      <c r="DEW89" s="651">
        <v>0</v>
      </c>
      <c r="DEX89" s="651">
        <v>0</v>
      </c>
      <c r="DEY89" s="651">
        <v>0</v>
      </c>
      <c r="DEZ89" s="651">
        <v>0</v>
      </c>
      <c r="DFA89" s="651">
        <v>0</v>
      </c>
      <c r="DFB89" s="651">
        <v>0</v>
      </c>
      <c r="DFC89" s="651">
        <v>0</v>
      </c>
      <c r="DFD89" s="651">
        <v>0</v>
      </c>
      <c r="DFE89" s="651">
        <v>0</v>
      </c>
      <c r="DFF89" s="651">
        <v>0</v>
      </c>
      <c r="DFG89" s="651">
        <v>0</v>
      </c>
      <c r="DFH89" s="651">
        <v>0</v>
      </c>
      <c r="DFI89" s="651">
        <v>0</v>
      </c>
      <c r="DFJ89" s="651">
        <v>0</v>
      </c>
      <c r="DFK89" s="651">
        <v>0</v>
      </c>
      <c r="DFL89" s="651">
        <v>0</v>
      </c>
      <c r="DFM89" s="651">
        <v>0</v>
      </c>
      <c r="DFN89" s="651">
        <v>0</v>
      </c>
      <c r="DFO89" s="651">
        <v>0</v>
      </c>
      <c r="DFP89" s="651">
        <v>0</v>
      </c>
      <c r="DFQ89" s="651">
        <v>0</v>
      </c>
      <c r="DFR89" s="651">
        <v>0</v>
      </c>
      <c r="DFS89" s="651">
        <v>0</v>
      </c>
      <c r="DFT89" s="651">
        <v>0</v>
      </c>
      <c r="DFU89" s="651">
        <v>0</v>
      </c>
      <c r="DFV89" s="651">
        <v>0</v>
      </c>
      <c r="DFW89" s="651">
        <v>0</v>
      </c>
      <c r="DFX89" s="651">
        <v>0</v>
      </c>
      <c r="DFY89" s="651">
        <v>0</v>
      </c>
      <c r="DFZ89" s="651">
        <v>0</v>
      </c>
      <c r="DGA89" s="651">
        <v>0</v>
      </c>
      <c r="DGB89" s="651">
        <v>0</v>
      </c>
      <c r="DGC89" s="651">
        <v>0</v>
      </c>
      <c r="DGD89" s="651">
        <v>0</v>
      </c>
      <c r="DGE89" s="651">
        <v>0</v>
      </c>
      <c r="DGF89" s="651">
        <v>0</v>
      </c>
      <c r="DGG89" s="651">
        <v>0</v>
      </c>
      <c r="DGH89" s="651">
        <v>0</v>
      </c>
      <c r="DGI89" s="651">
        <v>0</v>
      </c>
      <c r="DGJ89" s="651">
        <v>0</v>
      </c>
      <c r="DGK89" s="651">
        <v>0</v>
      </c>
      <c r="DGL89" s="651">
        <v>0</v>
      </c>
      <c r="DGM89" s="651">
        <v>0</v>
      </c>
      <c r="DGN89" s="651">
        <v>0</v>
      </c>
      <c r="DGO89" s="651">
        <v>0</v>
      </c>
      <c r="DGP89" s="651">
        <v>0</v>
      </c>
      <c r="DGQ89" s="651">
        <v>0</v>
      </c>
      <c r="DGR89" s="651">
        <v>0</v>
      </c>
      <c r="DGS89" s="651">
        <v>0</v>
      </c>
      <c r="DGT89" s="651">
        <v>0</v>
      </c>
      <c r="DGU89" s="651">
        <v>0</v>
      </c>
      <c r="DGV89" s="651">
        <v>0</v>
      </c>
      <c r="DGW89" s="651">
        <v>0</v>
      </c>
      <c r="DGX89" s="651">
        <v>0</v>
      </c>
      <c r="DGY89" s="651">
        <v>0</v>
      </c>
      <c r="DGZ89" s="651">
        <v>0</v>
      </c>
      <c r="DHA89" s="651">
        <v>0</v>
      </c>
      <c r="DHB89" s="651">
        <v>0</v>
      </c>
      <c r="DHC89" s="651">
        <v>0</v>
      </c>
      <c r="DHD89" s="651">
        <v>0</v>
      </c>
      <c r="DHE89" s="651">
        <v>0</v>
      </c>
      <c r="DHF89" s="651">
        <v>0</v>
      </c>
      <c r="DHG89" s="651">
        <v>0</v>
      </c>
      <c r="DHH89" s="651">
        <v>0</v>
      </c>
      <c r="DHI89" s="651">
        <v>0</v>
      </c>
      <c r="DHJ89" s="651">
        <v>0</v>
      </c>
      <c r="DHK89" s="651">
        <v>0</v>
      </c>
      <c r="DHL89" s="651">
        <v>0</v>
      </c>
      <c r="DHM89" s="651">
        <v>0</v>
      </c>
      <c r="DHN89" s="651">
        <v>0</v>
      </c>
      <c r="DHO89" s="651">
        <v>0</v>
      </c>
      <c r="DHP89" s="651">
        <v>0</v>
      </c>
      <c r="DHQ89" s="651">
        <v>0</v>
      </c>
      <c r="DHR89" s="651">
        <v>0</v>
      </c>
      <c r="DHS89" s="651">
        <v>0</v>
      </c>
      <c r="DHT89" s="651">
        <v>0</v>
      </c>
      <c r="DHU89" s="651">
        <v>0</v>
      </c>
      <c r="DHV89" s="651">
        <v>0</v>
      </c>
      <c r="DHW89" s="651">
        <v>0</v>
      </c>
      <c r="DHX89" s="651">
        <v>0</v>
      </c>
      <c r="DHY89" s="651">
        <v>0</v>
      </c>
      <c r="DHZ89" s="651">
        <v>0</v>
      </c>
      <c r="DIA89" s="651">
        <v>0</v>
      </c>
      <c r="DIB89" s="651">
        <v>0</v>
      </c>
      <c r="DIC89" s="651">
        <v>0</v>
      </c>
      <c r="DID89" s="651">
        <v>0</v>
      </c>
      <c r="DIE89" s="651">
        <v>0</v>
      </c>
      <c r="DIF89" s="651">
        <v>0</v>
      </c>
      <c r="DIG89" s="651">
        <v>0</v>
      </c>
      <c r="DIH89" s="651">
        <v>0</v>
      </c>
      <c r="DII89" s="651">
        <v>0</v>
      </c>
      <c r="DIJ89" s="651">
        <v>0</v>
      </c>
      <c r="DIK89" s="651">
        <v>0</v>
      </c>
      <c r="DIL89" s="651">
        <v>0</v>
      </c>
      <c r="DIM89" s="651">
        <v>0</v>
      </c>
      <c r="DIN89" s="651">
        <v>0</v>
      </c>
      <c r="DIO89" s="651">
        <v>0</v>
      </c>
      <c r="DIP89" s="651">
        <v>0</v>
      </c>
      <c r="DIQ89" s="651">
        <v>0</v>
      </c>
      <c r="DIR89" s="651">
        <v>0</v>
      </c>
      <c r="DIS89" s="651">
        <v>0</v>
      </c>
      <c r="DIT89" s="651">
        <v>0</v>
      </c>
      <c r="DIU89" s="651">
        <v>0</v>
      </c>
      <c r="DIV89" s="651">
        <v>0</v>
      </c>
      <c r="DIW89" s="651">
        <v>0</v>
      </c>
      <c r="DIX89" s="651">
        <v>0</v>
      </c>
      <c r="DIY89" s="651">
        <v>0</v>
      </c>
      <c r="DIZ89" s="651">
        <v>0</v>
      </c>
      <c r="DJA89" s="651">
        <v>0</v>
      </c>
      <c r="DJB89" s="651">
        <v>0</v>
      </c>
      <c r="DJC89" s="651">
        <v>0</v>
      </c>
      <c r="DJD89" s="651">
        <v>0</v>
      </c>
      <c r="DJE89" s="651">
        <v>0</v>
      </c>
      <c r="DJF89" s="651">
        <v>0</v>
      </c>
      <c r="DJG89" s="651">
        <v>0</v>
      </c>
      <c r="DJH89" s="651">
        <v>0</v>
      </c>
      <c r="DJI89" s="651">
        <v>0</v>
      </c>
      <c r="DJJ89" s="651">
        <v>0</v>
      </c>
      <c r="DJK89" s="651">
        <v>0</v>
      </c>
      <c r="DJL89" s="651">
        <v>0</v>
      </c>
      <c r="DJM89" s="651">
        <v>0</v>
      </c>
      <c r="DJN89" s="651">
        <v>0</v>
      </c>
      <c r="DJO89" s="651">
        <v>0</v>
      </c>
      <c r="DJP89" s="651">
        <v>0</v>
      </c>
      <c r="DJQ89" s="651">
        <v>0</v>
      </c>
      <c r="DJR89" s="651">
        <v>0</v>
      </c>
      <c r="DJS89" s="651">
        <v>0</v>
      </c>
      <c r="DJT89" s="651">
        <v>0</v>
      </c>
      <c r="DJU89" s="651">
        <v>0</v>
      </c>
      <c r="DJV89" s="651">
        <v>0</v>
      </c>
      <c r="DJW89" s="651">
        <v>0</v>
      </c>
      <c r="DJX89" s="651">
        <v>0</v>
      </c>
      <c r="DJY89" s="651">
        <v>0</v>
      </c>
      <c r="DJZ89" s="651">
        <v>0</v>
      </c>
      <c r="DKA89" s="651">
        <v>0</v>
      </c>
      <c r="DKB89" s="651">
        <v>0</v>
      </c>
      <c r="DKC89" s="651">
        <v>0</v>
      </c>
      <c r="DKD89" s="651">
        <v>0</v>
      </c>
      <c r="DKE89" s="651">
        <v>0</v>
      </c>
      <c r="DKF89" s="651">
        <v>0</v>
      </c>
      <c r="DKG89" s="651">
        <v>0</v>
      </c>
      <c r="DKH89" s="651">
        <v>0</v>
      </c>
      <c r="DKI89" s="651">
        <v>0</v>
      </c>
      <c r="DKJ89" s="651">
        <v>0</v>
      </c>
      <c r="DKK89" s="651">
        <v>0</v>
      </c>
      <c r="DKL89" s="651">
        <v>0</v>
      </c>
      <c r="DKM89" s="651">
        <v>0</v>
      </c>
      <c r="DKN89" s="651">
        <v>0</v>
      </c>
      <c r="DKO89" s="651">
        <v>0</v>
      </c>
      <c r="DKP89" s="651">
        <v>0</v>
      </c>
      <c r="DKQ89" s="651">
        <v>0</v>
      </c>
      <c r="DKR89" s="651">
        <v>0</v>
      </c>
      <c r="DKS89" s="651">
        <v>0</v>
      </c>
      <c r="DKT89" s="651">
        <v>0</v>
      </c>
      <c r="DKU89" s="651">
        <v>0</v>
      </c>
      <c r="DKV89" s="651">
        <v>0</v>
      </c>
      <c r="DKW89" s="651">
        <v>0</v>
      </c>
      <c r="DKX89" s="651">
        <v>0</v>
      </c>
      <c r="DKY89" s="651">
        <v>0</v>
      </c>
      <c r="DKZ89" s="651">
        <v>0</v>
      </c>
      <c r="DLA89" s="651">
        <v>0</v>
      </c>
      <c r="DLB89" s="651">
        <v>0</v>
      </c>
      <c r="DLC89" s="651">
        <v>0</v>
      </c>
      <c r="DLD89" s="651">
        <v>0</v>
      </c>
      <c r="DLE89" s="651">
        <v>0</v>
      </c>
      <c r="DLF89" s="651">
        <v>0</v>
      </c>
      <c r="DLG89" s="651">
        <v>0</v>
      </c>
      <c r="DLH89" s="651">
        <v>0</v>
      </c>
      <c r="DLI89" s="651">
        <v>0</v>
      </c>
      <c r="DLJ89" s="651">
        <v>0</v>
      </c>
      <c r="DLK89" s="651">
        <v>0</v>
      </c>
      <c r="DLL89" s="651">
        <v>0</v>
      </c>
      <c r="DLM89" s="651">
        <v>0</v>
      </c>
      <c r="DLN89" s="651">
        <v>0</v>
      </c>
      <c r="DLO89" s="651">
        <v>0</v>
      </c>
      <c r="DLP89" s="651">
        <v>0</v>
      </c>
      <c r="DLQ89" s="651">
        <v>0</v>
      </c>
      <c r="DLR89" s="651">
        <v>0</v>
      </c>
      <c r="DLS89" s="651">
        <v>0</v>
      </c>
      <c r="DLT89" s="651">
        <v>0</v>
      </c>
      <c r="DLU89" s="651">
        <v>0</v>
      </c>
      <c r="DLV89" s="651">
        <v>0</v>
      </c>
      <c r="DLW89" s="651">
        <v>0</v>
      </c>
      <c r="DLX89" s="651">
        <v>0</v>
      </c>
      <c r="DLY89" s="651">
        <v>0</v>
      </c>
      <c r="DLZ89" s="651">
        <v>0</v>
      </c>
      <c r="DMA89" s="651">
        <v>0</v>
      </c>
      <c r="DMB89" s="651">
        <v>0</v>
      </c>
      <c r="DMC89" s="651">
        <v>0</v>
      </c>
      <c r="DMD89" s="651">
        <v>0</v>
      </c>
      <c r="DME89" s="651">
        <v>0</v>
      </c>
      <c r="DMF89" s="651">
        <v>0</v>
      </c>
      <c r="DMG89" s="651">
        <v>0</v>
      </c>
      <c r="DMH89" s="651">
        <v>0</v>
      </c>
      <c r="DMI89" s="651">
        <v>0</v>
      </c>
      <c r="DMJ89" s="651">
        <v>0</v>
      </c>
      <c r="DMK89" s="651">
        <v>0</v>
      </c>
      <c r="DML89" s="651">
        <v>0</v>
      </c>
      <c r="DMM89" s="651">
        <v>0</v>
      </c>
      <c r="DMN89" s="651">
        <v>0</v>
      </c>
      <c r="DMO89" s="651">
        <v>0</v>
      </c>
      <c r="DMP89" s="651">
        <v>0</v>
      </c>
      <c r="DMQ89" s="651">
        <v>0</v>
      </c>
      <c r="DMR89" s="651">
        <v>0</v>
      </c>
      <c r="DMS89" s="651">
        <v>0</v>
      </c>
      <c r="DMT89" s="651">
        <v>0</v>
      </c>
      <c r="DMU89" s="651">
        <v>0</v>
      </c>
      <c r="DMV89" s="651">
        <v>0</v>
      </c>
      <c r="DMW89" s="651">
        <v>0</v>
      </c>
      <c r="DMX89" s="651">
        <v>0</v>
      </c>
      <c r="DMY89" s="651">
        <v>0</v>
      </c>
      <c r="DMZ89" s="651">
        <v>0</v>
      </c>
      <c r="DNA89" s="651">
        <v>0</v>
      </c>
      <c r="DNB89" s="651">
        <v>0</v>
      </c>
      <c r="DNC89" s="651">
        <v>0</v>
      </c>
      <c r="DND89" s="651">
        <v>0</v>
      </c>
      <c r="DNE89" s="651">
        <v>0</v>
      </c>
      <c r="DNF89" s="651">
        <v>0</v>
      </c>
      <c r="DNG89" s="651">
        <v>0</v>
      </c>
      <c r="DNH89" s="651">
        <v>0</v>
      </c>
      <c r="DNI89" s="651">
        <v>0</v>
      </c>
      <c r="DNJ89" s="651">
        <v>0</v>
      </c>
      <c r="DNK89" s="651">
        <v>0</v>
      </c>
      <c r="DNL89" s="651">
        <v>0</v>
      </c>
      <c r="DNM89" s="651">
        <v>0</v>
      </c>
      <c r="DNN89" s="651">
        <v>0</v>
      </c>
      <c r="DNO89" s="651">
        <v>0</v>
      </c>
      <c r="DNP89" s="651">
        <v>0</v>
      </c>
      <c r="DNQ89" s="651">
        <v>0</v>
      </c>
      <c r="DNR89" s="651">
        <v>0</v>
      </c>
      <c r="DNS89" s="651">
        <v>0</v>
      </c>
      <c r="DNT89" s="651">
        <v>0</v>
      </c>
      <c r="DNU89" s="651">
        <v>0</v>
      </c>
      <c r="DNV89" s="651">
        <v>0</v>
      </c>
      <c r="DNW89" s="651">
        <v>0</v>
      </c>
      <c r="DNX89" s="651">
        <v>0</v>
      </c>
      <c r="DNY89" s="651">
        <v>0</v>
      </c>
      <c r="DNZ89" s="651">
        <v>0</v>
      </c>
      <c r="DOA89" s="651">
        <v>0</v>
      </c>
      <c r="DOB89" s="651">
        <v>0</v>
      </c>
      <c r="DOC89" s="651">
        <v>0</v>
      </c>
      <c r="DOD89" s="651">
        <v>0</v>
      </c>
      <c r="DOE89" s="651">
        <v>0</v>
      </c>
      <c r="DOF89" s="651">
        <v>0</v>
      </c>
      <c r="DOG89" s="651">
        <v>0</v>
      </c>
      <c r="DOH89" s="651">
        <v>0</v>
      </c>
      <c r="DOI89" s="651">
        <v>0</v>
      </c>
      <c r="DOJ89" s="651">
        <v>0</v>
      </c>
      <c r="DOK89" s="651">
        <v>0</v>
      </c>
      <c r="DOL89" s="651">
        <v>0</v>
      </c>
      <c r="DOM89" s="651">
        <v>0</v>
      </c>
      <c r="DON89" s="651">
        <v>0</v>
      </c>
      <c r="DOO89" s="651">
        <v>0</v>
      </c>
      <c r="DOP89" s="651">
        <v>0</v>
      </c>
      <c r="DOQ89" s="651">
        <v>0</v>
      </c>
      <c r="DOR89" s="651">
        <v>0</v>
      </c>
      <c r="DOS89" s="651">
        <v>0</v>
      </c>
      <c r="DOT89" s="651">
        <v>0</v>
      </c>
      <c r="DOU89" s="651">
        <v>0</v>
      </c>
      <c r="DOV89" s="651">
        <v>0</v>
      </c>
      <c r="DOW89" s="651">
        <v>0</v>
      </c>
      <c r="DOX89" s="651">
        <v>0</v>
      </c>
      <c r="DOY89" s="651">
        <v>0</v>
      </c>
      <c r="DOZ89" s="651">
        <v>0</v>
      </c>
      <c r="DPA89" s="651">
        <v>0</v>
      </c>
      <c r="DPB89" s="651">
        <v>0</v>
      </c>
      <c r="DPC89" s="651">
        <v>0</v>
      </c>
      <c r="DPD89" s="651">
        <v>0</v>
      </c>
      <c r="DPE89" s="651">
        <v>0</v>
      </c>
      <c r="DPF89" s="651">
        <v>0</v>
      </c>
      <c r="DPG89" s="651">
        <v>0</v>
      </c>
      <c r="DPH89" s="651">
        <v>0</v>
      </c>
      <c r="DPI89" s="651">
        <v>0</v>
      </c>
      <c r="DPJ89" s="651">
        <v>0</v>
      </c>
      <c r="DPK89" s="651">
        <v>0</v>
      </c>
      <c r="DPL89" s="651">
        <v>0</v>
      </c>
      <c r="DPM89" s="651">
        <v>0</v>
      </c>
      <c r="DPN89" s="651">
        <v>0</v>
      </c>
      <c r="DPO89" s="651">
        <v>0</v>
      </c>
      <c r="DPP89" s="651">
        <v>0</v>
      </c>
      <c r="DPQ89" s="651">
        <v>0</v>
      </c>
      <c r="DPR89" s="651">
        <v>0</v>
      </c>
      <c r="DPS89" s="651">
        <v>0</v>
      </c>
      <c r="DPT89" s="651">
        <v>0</v>
      </c>
      <c r="DPU89" s="651">
        <v>0</v>
      </c>
      <c r="DPV89" s="651">
        <v>0</v>
      </c>
      <c r="DPW89" s="651">
        <v>0</v>
      </c>
      <c r="DPX89" s="651">
        <v>0</v>
      </c>
      <c r="DPY89" s="651">
        <v>0</v>
      </c>
      <c r="DPZ89" s="651">
        <v>0</v>
      </c>
      <c r="DQA89" s="651">
        <v>0</v>
      </c>
      <c r="DQB89" s="651">
        <v>0</v>
      </c>
      <c r="DQC89" s="651">
        <v>0</v>
      </c>
      <c r="DQD89" s="651">
        <v>0</v>
      </c>
      <c r="DQE89" s="651">
        <v>0</v>
      </c>
      <c r="DQF89" s="651">
        <v>0</v>
      </c>
      <c r="DQG89" s="651">
        <v>0</v>
      </c>
      <c r="DQH89" s="651">
        <v>0</v>
      </c>
      <c r="DQI89" s="651">
        <v>0</v>
      </c>
      <c r="DQJ89" s="651">
        <v>0</v>
      </c>
      <c r="DQK89" s="651">
        <v>0</v>
      </c>
      <c r="DQL89" s="651">
        <v>0</v>
      </c>
      <c r="DQM89" s="651">
        <v>0</v>
      </c>
      <c r="DQN89" s="651">
        <v>0</v>
      </c>
      <c r="DQO89" s="651">
        <v>0</v>
      </c>
      <c r="DQP89" s="651">
        <v>0</v>
      </c>
      <c r="DQQ89" s="651">
        <v>0</v>
      </c>
      <c r="DQR89" s="651">
        <v>0</v>
      </c>
      <c r="DQS89" s="651">
        <v>0</v>
      </c>
      <c r="DQT89" s="651">
        <v>0</v>
      </c>
      <c r="DQU89" s="651">
        <v>0</v>
      </c>
      <c r="DQV89" s="651">
        <v>0</v>
      </c>
      <c r="DQW89" s="651">
        <v>0</v>
      </c>
      <c r="DQX89" s="651">
        <v>0</v>
      </c>
      <c r="DQY89" s="651">
        <v>0</v>
      </c>
      <c r="DQZ89" s="651">
        <v>0</v>
      </c>
      <c r="DRA89" s="651">
        <v>0</v>
      </c>
      <c r="DRB89" s="651">
        <v>0</v>
      </c>
      <c r="DRC89" s="651">
        <v>0</v>
      </c>
      <c r="DRD89" s="651">
        <v>0</v>
      </c>
      <c r="DRE89" s="651">
        <v>0</v>
      </c>
      <c r="DRF89" s="651">
        <v>0</v>
      </c>
      <c r="DRG89" s="651">
        <v>0</v>
      </c>
      <c r="DRH89" s="651">
        <v>0</v>
      </c>
      <c r="DRI89" s="651">
        <v>0</v>
      </c>
      <c r="DRJ89" s="651">
        <v>0</v>
      </c>
      <c r="DRK89" s="651">
        <v>0</v>
      </c>
      <c r="DRL89" s="651">
        <v>0</v>
      </c>
      <c r="DRM89" s="651">
        <v>0</v>
      </c>
      <c r="DRN89" s="651">
        <v>0</v>
      </c>
      <c r="DRO89" s="651">
        <v>0</v>
      </c>
      <c r="DRP89" s="651">
        <v>0</v>
      </c>
      <c r="DRQ89" s="651">
        <v>0</v>
      </c>
      <c r="DRR89" s="651">
        <v>0</v>
      </c>
      <c r="DRS89" s="651">
        <v>0</v>
      </c>
      <c r="DRT89" s="651">
        <v>0</v>
      </c>
      <c r="DRU89" s="651">
        <v>0</v>
      </c>
      <c r="DRV89" s="651">
        <v>0</v>
      </c>
      <c r="DRW89" s="651">
        <v>0</v>
      </c>
      <c r="DRX89" s="651">
        <v>0</v>
      </c>
      <c r="DRY89" s="651">
        <v>0</v>
      </c>
      <c r="DRZ89" s="651">
        <v>0</v>
      </c>
      <c r="DSA89" s="651">
        <v>0</v>
      </c>
      <c r="DSB89" s="651">
        <v>0</v>
      </c>
      <c r="DSC89" s="651">
        <v>0</v>
      </c>
      <c r="DSD89" s="651">
        <v>0</v>
      </c>
      <c r="DSE89" s="651">
        <v>0</v>
      </c>
      <c r="DSF89" s="651">
        <v>0</v>
      </c>
      <c r="DSG89" s="651">
        <v>0</v>
      </c>
      <c r="DSH89" s="651">
        <v>0</v>
      </c>
      <c r="DSI89" s="651">
        <v>0</v>
      </c>
      <c r="DSJ89" s="651">
        <v>0</v>
      </c>
      <c r="DSK89" s="651">
        <v>0</v>
      </c>
      <c r="DSL89" s="651">
        <v>0</v>
      </c>
      <c r="DSM89" s="651">
        <v>0</v>
      </c>
      <c r="DSN89" s="651">
        <v>0</v>
      </c>
      <c r="DSO89" s="651">
        <v>0</v>
      </c>
      <c r="DSP89" s="651">
        <v>0</v>
      </c>
      <c r="DSQ89" s="651">
        <v>0</v>
      </c>
      <c r="DSR89" s="651">
        <v>0</v>
      </c>
      <c r="DSS89" s="651">
        <v>0</v>
      </c>
      <c r="DST89" s="651">
        <v>0</v>
      </c>
      <c r="DSU89" s="651">
        <v>0</v>
      </c>
      <c r="DSV89" s="651">
        <v>0</v>
      </c>
      <c r="DSW89" s="651">
        <v>0</v>
      </c>
      <c r="DSX89" s="651">
        <v>0</v>
      </c>
      <c r="DSY89" s="651">
        <v>0</v>
      </c>
      <c r="DSZ89" s="651">
        <v>0</v>
      </c>
      <c r="DTA89" s="651">
        <v>0</v>
      </c>
      <c r="DTB89" s="651">
        <v>0</v>
      </c>
      <c r="DTC89" s="651">
        <v>0</v>
      </c>
      <c r="DTD89" s="651">
        <v>0</v>
      </c>
      <c r="DTE89" s="651">
        <v>0</v>
      </c>
      <c r="DTF89" s="651">
        <v>0</v>
      </c>
      <c r="DTG89" s="651">
        <v>0</v>
      </c>
      <c r="DTH89" s="651">
        <v>0</v>
      </c>
      <c r="DTI89" s="651">
        <v>0</v>
      </c>
      <c r="DTJ89" s="651">
        <v>0</v>
      </c>
      <c r="DTK89" s="651">
        <v>0</v>
      </c>
      <c r="DTL89" s="651">
        <v>0</v>
      </c>
      <c r="DTM89" s="651">
        <v>0</v>
      </c>
      <c r="DTN89" s="651">
        <v>0</v>
      </c>
      <c r="DTO89" s="651">
        <v>0</v>
      </c>
      <c r="DTP89" s="651">
        <v>0</v>
      </c>
      <c r="DTQ89" s="651">
        <v>0</v>
      </c>
      <c r="DTR89" s="651">
        <v>0</v>
      </c>
      <c r="DTS89" s="651">
        <v>0</v>
      </c>
      <c r="DTT89" s="651">
        <v>0</v>
      </c>
      <c r="DTU89" s="651">
        <v>0</v>
      </c>
      <c r="DTV89" s="651">
        <v>0</v>
      </c>
      <c r="DTW89" s="651">
        <v>0</v>
      </c>
      <c r="DTX89" s="651">
        <v>0</v>
      </c>
      <c r="DTY89" s="651">
        <v>0</v>
      </c>
      <c r="DTZ89" s="651">
        <v>0</v>
      </c>
      <c r="DUA89" s="651">
        <v>0</v>
      </c>
      <c r="DUB89" s="651">
        <v>0</v>
      </c>
      <c r="DUC89" s="651">
        <v>0</v>
      </c>
      <c r="DUD89" s="651">
        <v>0</v>
      </c>
      <c r="DUE89" s="651">
        <v>0</v>
      </c>
      <c r="DUF89" s="651">
        <v>0</v>
      </c>
      <c r="DUG89" s="651">
        <v>0</v>
      </c>
      <c r="DUH89" s="651">
        <v>0</v>
      </c>
      <c r="DUI89" s="651">
        <v>0</v>
      </c>
      <c r="DUJ89" s="651">
        <v>0</v>
      </c>
      <c r="DUK89" s="651">
        <v>0</v>
      </c>
      <c r="DUL89" s="651">
        <v>0</v>
      </c>
      <c r="DUM89" s="651">
        <v>0</v>
      </c>
      <c r="DUN89" s="651">
        <v>0</v>
      </c>
      <c r="DUO89" s="651">
        <v>0</v>
      </c>
      <c r="DUP89" s="651">
        <v>0</v>
      </c>
      <c r="DUQ89" s="651">
        <v>0</v>
      </c>
      <c r="DUR89" s="651">
        <v>0</v>
      </c>
      <c r="DUS89" s="651">
        <v>0</v>
      </c>
      <c r="DUT89" s="651">
        <v>0</v>
      </c>
      <c r="DUU89" s="651">
        <v>0</v>
      </c>
      <c r="DUV89" s="651">
        <v>0</v>
      </c>
      <c r="DUW89" s="651">
        <v>0</v>
      </c>
      <c r="DUX89" s="651">
        <v>0</v>
      </c>
      <c r="DUY89" s="651">
        <v>0</v>
      </c>
      <c r="DUZ89" s="651">
        <v>0</v>
      </c>
      <c r="DVA89" s="651">
        <v>0</v>
      </c>
      <c r="DVB89" s="651">
        <v>0</v>
      </c>
      <c r="DVC89" s="651">
        <v>0</v>
      </c>
      <c r="DVD89" s="651">
        <v>0</v>
      </c>
      <c r="DVE89" s="651">
        <v>0</v>
      </c>
      <c r="DVF89" s="651">
        <v>0</v>
      </c>
      <c r="DVG89" s="651">
        <v>0</v>
      </c>
      <c r="DVH89" s="651">
        <v>0</v>
      </c>
      <c r="DVI89" s="651">
        <v>0</v>
      </c>
      <c r="DVJ89" s="651">
        <v>0</v>
      </c>
      <c r="DVK89" s="651">
        <v>0</v>
      </c>
      <c r="DVL89" s="651">
        <v>0</v>
      </c>
      <c r="DVM89" s="651">
        <v>0</v>
      </c>
      <c r="DVN89" s="651">
        <v>0</v>
      </c>
      <c r="DVO89" s="651">
        <v>0</v>
      </c>
      <c r="DVP89" s="651">
        <v>0</v>
      </c>
      <c r="DVQ89" s="651">
        <v>0</v>
      </c>
      <c r="DVR89" s="651">
        <v>0</v>
      </c>
      <c r="DVS89" s="651">
        <v>0</v>
      </c>
      <c r="DVT89" s="651">
        <v>0</v>
      </c>
      <c r="DVU89" s="651">
        <v>0</v>
      </c>
      <c r="DVV89" s="651">
        <v>0</v>
      </c>
      <c r="DVW89" s="651">
        <v>0</v>
      </c>
      <c r="DVX89" s="651">
        <v>0</v>
      </c>
      <c r="DVY89" s="651">
        <v>0</v>
      </c>
      <c r="DVZ89" s="651">
        <v>0</v>
      </c>
      <c r="DWA89" s="651">
        <v>0</v>
      </c>
      <c r="DWB89" s="651">
        <v>0</v>
      </c>
      <c r="DWC89" s="651">
        <v>0</v>
      </c>
      <c r="DWD89" s="651">
        <v>0</v>
      </c>
      <c r="DWE89" s="651">
        <v>0</v>
      </c>
      <c r="DWF89" s="651">
        <v>0</v>
      </c>
      <c r="DWG89" s="651">
        <v>0</v>
      </c>
      <c r="DWH89" s="651">
        <v>0</v>
      </c>
      <c r="DWI89" s="651">
        <v>0</v>
      </c>
      <c r="DWJ89" s="651">
        <v>0</v>
      </c>
      <c r="DWK89" s="651">
        <v>0</v>
      </c>
      <c r="DWL89" s="651">
        <v>0</v>
      </c>
      <c r="DWM89" s="651">
        <v>0</v>
      </c>
      <c r="DWN89" s="651">
        <v>0</v>
      </c>
      <c r="DWO89" s="651">
        <v>0</v>
      </c>
      <c r="DWP89" s="651">
        <v>0</v>
      </c>
      <c r="DWQ89" s="651">
        <v>0</v>
      </c>
      <c r="DWR89" s="651">
        <v>0</v>
      </c>
      <c r="DWS89" s="651">
        <v>0</v>
      </c>
      <c r="DWT89" s="651">
        <v>0</v>
      </c>
      <c r="DWU89" s="651">
        <v>0</v>
      </c>
      <c r="DWV89" s="651">
        <v>0</v>
      </c>
      <c r="DWW89" s="651">
        <v>0</v>
      </c>
      <c r="DWX89" s="651">
        <v>0</v>
      </c>
      <c r="DWY89" s="651">
        <v>0</v>
      </c>
      <c r="DWZ89" s="651">
        <v>0</v>
      </c>
      <c r="DXA89" s="651">
        <v>0</v>
      </c>
      <c r="DXB89" s="651">
        <v>0</v>
      </c>
      <c r="DXC89" s="651">
        <v>0</v>
      </c>
      <c r="DXD89" s="651">
        <v>0</v>
      </c>
      <c r="DXE89" s="651">
        <v>0</v>
      </c>
      <c r="DXF89" s="651">
        <v>0</v>
      </c>
      <c r="DXG89" s="651">
        <v>0</v>
      </c>
      <c r="DXH89" s="651">
        <v>0</v>
      </c>
      <c r="DXI89" s="651">
        <v>0</v>
      </c>
      <c r="DXJ89" s="651">
        <v>0</v>
      </c>
      <c r="DXK89" s="651">
        <v>0</v>
      </c>
      <c r="DXL89" s="651">
        <v>0</v>
      </c>
      <c r="DXM89" s="651">
        <v>0</v>
      </c>
      <c r="DXN89" s="651">
        <v>0</v>
      </c>
      <c r="DXO89" s="651">
        <v>0</v>
      </c>
      <c r="DXP89" s="651">
        <v>0</v>
      </c>
      <c r="DXQ89" s="651">
        <v>0</v>
      </c>
      <c r="DXR89" s="651">
        <v>0</v>
      </c>
      <c r="DXS89" s="651">
        <v>0</v>
      </c>
      <c r="DXT89" s="651">
        <v>0</v>
      </c>
      <c r="DXU89" s="651">
        <v>0</v>
      </c>
      <c r="DXV89" s="651">
        <v>0</v>
      </c>
      <c r="DXW89" s="651">
        <v>0</v>
      </c>
      <c r="DXX89" s="651">
        <v>0</v>
      </c>
      <c r="DXY89" s="651">
        <v>0</v>
      </c>
      <c r="DXZ89" s="651">
        <v>0</v>
      </c>
      <c r="DYA89" s="651">
        <v>0</v>
      </c>
      <c r="DYB89" s="651">
        <v>0</v>
      </c>
      <c r="DYC89" s="651">
        <v>0</v>
      </c>
      <c r="DYD89" s="651">
        <v>0</v>
      </c>
      <c r="DYE89" s="651">
        <v>0</v>
      </c>
      <c r="DYF89" s="651">
        <v>0</v>
      </c>
      <c r="DYG89" s="651">
        <v>0</v>
      </c>
      <c r="DYH89" s="651">
        <v>0</v>
      </c>
      <c r="DYI89" s="651">
        <v>0</v>
      </c>
      <c r="DYJ89" s="651">
        <v>0</v>
      </c>
      <c r="DYK89" s="651">
        <v>0</v>
      </c>
      <c r="DYL89" s="651">
        <v>0</v>
      </c>
      <c r="DYM89" s="651">
        <v>0</v>
      </c>
      <c r="DYN89" s="651">
        <v>0</v>
      </c>
      <c r="DYO89" s="651">
        <v>0</v>
      </c>
      <c r="DYP89" s="651">
        <v>0</v>
      </c>
      <c r="DYQ89" s="651">
        <v>0</v>
      </c>
      <c r="DYR89" s="651">
        <v>0</v>
      </c>
      <c r="DYS89" s="651">
        <v>0</v>
      </c>
      <c r="DYT89" s="651">
        <v>0</v>
      </c>
      <c r="DYU89" s="651">
        <v>0</v>
      </c>
      <c r="DYV89" s="651">
        <v>0</v>
      </c>
      <c r="DYW89" s="651">
        <v>0</v>
      </c>
      <c r="DYX89" s="651">
        <v>0</v>
      </c>
      <c r="DYY89" s="651">
        <v>0</v>
      </c>
      <c r="DYZ89" s="651">
        <v>0</v>
      </c>
      <c r="DZA89" s="651">
        <v>0</v>
      </c>
      <c r="DZB89" s="651">
        <v>0</v>
      </c>
      <c r="DZC89" s="651">
        <v>0</v>
      </c>
      <c r="DZD89" s="651">
        <v>0</v>
      </c>
      <c r="DZE89" s="651">
        <v>0</v>
      </c>
      <c r="DZF89" s="651">
        <v>0</v>
      </c>
      <c r="DZG89" s="651">
        <v>0</v>
      </c>
      <c r="DZH89" s="651">
        <v>0</v>
      </c>
      <c r="DZI89" s="651">
        <v>0</v>
      </c>
      <c r="DZJ89" s="651">
        <v>0</v>
      </c>
      <c r="DZK89" s="651">
        <v>0</v>
      </c>
      <c r="DZL89" s="651">
        <v>0</v>
      </c>
      <c r="DZM89" s="651">
        <v>0</v>
      </c>
      <c r="DZN89" s="651">
        <v>0</v>
      </c>
      <c r="DZO89" s="651">
        <v>0</v>
      </c>
      <c r="DZP89" s="651">
        <v>0</v>
      </c>
      <c r="DZQ89" s="651">
        <v>0</v>
      </c>
      <c r="DZR89" s="651">
        <v>0</v>
      </c>
      <c r="DZS89" s="651">
        <v>0</v>
      </c>
      <c r="DZT89" s="651">
        <v>0</v>
      </c>
      <c r="DZU89" s="651">
        <v>0</v>
      </c>
      <c r="DZV89" s="651">
        <v>0</v>
      </c>
      <c r="DZW89" s="651">
        <v>0</v>
      </c>
      <c r="DZX89" s="651">
        <v>0</v>
      </c>
      <c r="DZY89" s="651">
        <v>0</v>
      </c>
      <c r="DZZ89" s="651">
        <v>0</v>
      </c>
      <c r="EAA89" s="651">
        <v>0</v>
      </c>
      <c r="EAB89" s="651">
        <v>0</v>
      </c>
      <c r="EAC89" s="651">
        <v>0</v>
      </c>
      <c r="EAD89" s="651">
        <v>0</v>
      </c>
      <c r="EAE89" s="651">
        <v>0</v>
      </c>
      <c r="EAF89" s="651">
        <v>0</v>
      </c>
      <c r="EAG89" s="651">
        <v>0</v>
      </c>
      <c r="EAH89" s="651">
        <v>0</v>
      </c>
      <c r="EAI89" s="651">
        <v>0</v>
      </c>
      <c r="EAJ89" s="651">
        <v>0</v>
      </c>
      <c r="EAK89" s="651">
        <v>0</v>
      </c>
      <c r="EAL89" s="651">
        <v>0</v>
      </c>
      <c r="EAM89" s="651">
        <v>0</v>
      </c>
      <c r="EAN89" s="651">
        <v>0</v>
      </c>
      <c r="EAO89" s="651">
        <v>0</v>
      </c>
      <c r="EAP89" s="651">
        <v>0</v>
      </c>
      <c r="EAQ89" s="651">
        <v>0</v>
      </c>
      <c r="EAR89" s="651">
        <v>0</v>
      </c>
      <c r="EAS89" s="651">
        <v>0</v>
      </c>
      <c r="EAT89" s="651">
        <v>0</v>
      </c>
      <c r="EAU89" s="651">
        <v>0</v>
      </c>
      <c r="EAV89" s="651">
        <v>0</v>
      </c>
      <c r="EAW89" s="651">
        <v>0</v>
      </c>
      <c r="EAX89" s="651">
        <v>0</v>
      </c>
      <c r="EAY89" s="651">
        <v>0</v>
      </c>
      <c r="EAZ89" s="651">
        <v>0</v>
      </c>
      <c r="EBA89" s="651">
        <v>0</v>
      </c>
      <c r="EBB89" s="651">
        <v>0</v>
      </c>
      <c r="EBC89" s="651">
        <v>0</v>
      </c>
      <c r="EBD89" s="651">
        <v>0</v>
      </c>
      <c r="EBE89" s="651">
        <v>0</v>
      </c>
      <c r="EBF89" s="651">
        <v>0</v>
      </c>
      <c r="EBG89" s="651">
        <v>0</v>
      </c>
      <c r="EBH89" s="651">
        <v>0</v>
      </c>
      <c r="EBI89" s="651">
        <v>0</v>
      </c>
      <c r="EBJ89" s="651">
        <v>0</v>
      </c>
      <c r="EBK89" s="651">
        <v>0</v>
      </c>
      <c r="EBL89" s="651">
        <v>0</v>
      </c>
      <c r="EBM89" s="651">
        <v>0</v>
      </c>
      <c r="EBN89" s="651">
        <v>0</v>
      </c>
      <c r="EBO89" s="651">
        <v>0</v>
      </c>
      <c r="EBP89" s="651">
        <v>0</v>
      </c>
      <c r="EBQ89" s="651">
        <v>0</v>
      </c>
      <c r="EBR89" s="651">
        <v>0</v>
      </c>
      <c r="EBS89" s="651">
        <v>0</v>
      </c>
      <c r="EBT89" s="651">
        <v>0</v>
      </c>
      <c r="EBU89" s="651">
        <v>0</v>
      </c>
      <c r="EBV89" s="651">
        <v>0</v>
      </c>
      <c r="EBW89" s="651">
        <v>0</v>
      </c>
      <c r="EBX89" s="651">
        <v>0</v>
      </c>
      <c r="EBY89" s="651">
        <v>0</v>
      </c>
      <c r="EBZ89" s="651">
        <v>0</v>
      </c>
      <c r="ECA89" s="651">
        <v>0</v>
      </c>
      <c r="ECB89" s="651">
        <v>0</v>
      </c>
      <c r="ECC89" s="651">
        <v>0</v>
      </c>
      <c r="ECD89" s="651">
        <v>0</v>
      </c>
      <c r="ECE89" s="651">
        <v>0</v>
      </c>
      <c r="ECF89" s="651">
        <v>0</v>
      </c>
      <c r="ECG89" s="651">
        <v>0</v>
      </c>
      <c r="ECH89" s="651">
        <v>0</v>
      </c>
      <c r="ECI89" s="651">
        <v>0</v>
      </c>
      <c r="ECJ89" s="651">
        <v>0</v>
      </c>
      <c r="ECK89" s="651">
        <v>0</v>
      </c>
      <c r="ECL89" s="651">
        <v>0</v>
      </c>
      <c r="ECM89" s="651">
        <v>0</v>
      </c>
      <c r="ECN89" s="651">
        <v>0</v>
      </c>
      <c r="ECO89" s="651">
        <v>0</v>
      </c>
      <c r="ECP89" s="651">
        <v>0</v>
      </c>
      <c r="ECQ89" s="651">
        <v>0</v>
      </c>
      <c r="ECR89" s="651">
        <v>0</v>
      </c>
      <c r="ECS89" s="651">
        <v>0</v>
      </c>
      <c r="ECT89" s="651">
        <v>0</v>
      </c>
      <c r="ECU89" s="651">
        <v>0</v>
      </c>
      <c r="ECV89" s="651">
        <v>0</v>
      </c>
      <c r="ECW89" s="651">
        <v>0</v>
      </c>
      <c r="ECX89" s="651">
        <v>0</v>
      </c>
      <c r="ECY89" s="651">
        <v>0</v>
      </c>
      <c r="ECZ89" s="651">
        <v>0</v>
      </c>
      <c r="EDA89" s="651">
        <v>0</v>
      </c>
      <c r="EDB89" s="651">
        <v>0</v>
      </c>
      <c r="EDC89" s="651">
        <v>0</v>
      </c>
      <c r="EDD89" s="651">
        <v>0</v>
      </c>
      <c r="EDE89" s="651">
        <v>0</v>
      </c>
      <c r="EDF89" s="651">
        <v>0</v>
      </c>
      <c r="EDG89" s="651">
        <v>0</v>
      </c>
      <c r="EDH89" s="651">
        <v>0</v>
      </c>
      <c r="EDI89" s="651">
        <v>0</v>
      </c>
      <c r="EDJ89" s="651">
        <v>0</v>
      </c>
      <c r="EDK89" s="651">
        <v>0</v>
      </c>
      <c r="EDL89" s="651">
        <v>0</v>
      </c>
      <c r="EDM89" s="651">
        <v>0</v>
      </c>
      <c r="EDN89" s="651">
        <v>0</v>
      </c>
      <c r="EDO89" s="651">
        <v>0</v>
      </c>
      <c r="EDP89" s="651">
        <v>0</v>
      </c>
      <c r="EDQ89" s="651">
        <v>0</v>
      </c>
      <c r="EDR89" s="651">
        <v>0</v>
      </c>
      <c r="EDS89" s="651">
        <v>0</v>
      </c>
      <c r="EDT89" s="651">
        <v>0</v>
      </c>
      <c r="EDU89" s="651">
        <v>0</v>
      </c>
      <c r="EDV89" s="651">
        <v>0</v>
      </c>
      <c r="EDW89" s="651">
        <v>0</v>
      </c>
      <c r="EDX89" s="651">
        <v>0</v>
      </c>
      <c r="EDY89" s="651">
        <v>0</v>
      </c>
      <c r="EDZ89" s="651">
        <v>0</v>
      </c>
      <c r="EEA89" s="651">
        <v>0</v>
      </c>
      <c r="EEB89" s="651">
        <v>0</v>
      </c>
      <c r="EEC89" s="651">
        <v>0</v>
      </c>
      <c r="EED89" s="651">
        <v>0</v>
      </c>
      <c r="EEE89" s="651">
        <v>0</v>
      </c>
      <c r="EEF89" s="651">
        <v>0</v>
      </c>
      <c r="EEG89" s="651">
        <v>0</v>
      </c>
      <c r="EEH89" s="651">
        <v>0</v>
      </c>
      <c r="EEI89" s="651">
        <v>0</v>
      </c>
      <c r="EEJ89" s="651">
        <v>0</v>
      </c>
      <c r="EEK89" s="651">
        <v>0</v>
      </c>
      <c r="EEL89" s="651">
        <v>0</v>
      </c>
      <c r="EEM89" s="651">
        <v>0</v>
      </c>
      <c r="EEN89" s="651">
        <v>0</v>
      </c>
      <c r="EEO89" s="651">
        <v>0</v>
      </c>
      <c r="EEP89" s="651">
        <v>0</v>
      </c>
      <c r="EEQ89" s="651">
        <v>0</v>
      </c>
      <c r="EER89" s="651">
        <v>0</v>
      </c>
      <c r="EES89" s="651">
        <v>0</v>
      </c>
      <c r="EET89" s="651">
        <v>0</v>
      </c>
      <c r="EEU89" s="651">
        <v>0</v>
      </c>
      <c r="EEV89" s="651">
        <v>0</v>
      </c>
      <c r="EEW89" s="651">
        <v>0</v>
      </c>
      <c r="EEX89" s="651">
        <v>0</v>
      </c>
      <c r="EEY89" s="651">
        <v>0</v>
      </c>
      <c r="EEZ89" s="651">
        <v>0</v>
      </c>
      <c r="EFA89" s="651">
        <v>0</v>
      </c>
      <c r="EFB89" s="651">
        <v>0</v>
      </c>
      <c r="EFC89" s="651">
        <v>0</v>
      </c>
      <c r="EFD89" s="651">
        <v>0</v>
      </c>
      <c r="EFE89" s="651">
        <v>0</v>
      </c>
      <c r="EFF89" s="651">
        <v>0</v>
      </c>
      <c r="EFG89" s="651">
        <v>0</v>
      </c>
      <c r="EFH89" s="651">
        <v>0</v>
      </c>
      <c r="EFI89" s="651">
        <v>0</v>
      </c>
      <c r="EFJ89" s="651">
        <v>0</v>
      </c>
      <c r="EFK89" s="651">
        <v>0</v>
      </c>
      <c r="EFL89" s="651">
        <v>0</v>
      </c>
      <c r="EFM89" s="651">
        <v>0</v>
      </c>
      <c r="EFN89" s="651">
        <v>0</v>
      </c>
      <c r="EFO89" s="651">
        <v>0</v>
      </c>
      <c r="EFP89" s="651">
        <v>0</v>
      </c>
      <c r="EFQ89" s="651">
        <v>0</v>
      </c>
      <c r="EFR89" s="651">
        <v>0</v>
      </c>
      <c r="EFS89" s="651">
        <v>0</v>
      </c>
      <c r="EFT89" s="651">
        <v>0</v>
      </c>
      <c r="EFU89" s="651">
        <v>0</v>
      </c>
      <c r="EFV89" s="651">
        <v>0</v>
      </c>
      <c r="EFW89" s="651">
        <v>0</v>
      </c>
      <c r="EFX89" s="651">
        <v>0</v>
      </c>
      <c r="EFY89" s="651">
        <v>0</v>
      </c>
      <c r="EFZ89" s="651">
        <v>0</v>
      </c>
      <c r="EGA89" s="651">
        <v>0</v>
      </c>
      <c r="EGB89" s="651">
        <v>0</v>
      </c>
      <c r="EGC89" s="651">
        <v>0</v>
      </c>
      <c r="EGD89" s="651">
        <v>0</v>
      </c>
      <c r="EGE89" s="651">
        <v>0</v>
      </c>
      <c r="EGF89" s="651">
        <v>0</v>
      </c>
      <c r="EGG89" s="651">
        <v>0</v>
      </c>
      <c r="EGH89" s="651">
        <v>0</v>
      </c>
      <c r="EGI89" s="651">
        <v>0</v>
      </c>
      <c r="EGJ89" s="651">
        <v>0</v>
      </c>
      <c r="EGK89" s="651">
        <v>0</v>
      </c>
      <c r="EGL89" s="651">
        <v>0</v>
      </c>
      <c r="EGM89" s="651">
        <v>0</v>
      </c>
      <c r="EGN89" s="651">
        <v>0</v>
      </c>
      <c r="EGO89" s="651">
        <v>0</v>
      </c>
      <c r="EGP89" s="651">
        <v>0</v>
      </c>
      <c r="EGQ89" s="651">
        <v>0</v>
      </c>
      <c r="EGR89" s="651">
        <v>0</v>
      </c>
      <c r="EGS89" s="651">
        <v>0</v>
      </c>
      <c r="EGT89" s="651">
        <v>0</v>
      </c>
      <c r="EGU89" s="651">
        <v>0</v>
      </c>
      <c r="EGV89" s="651">
        <v>0</v>
      </c>
      <c r="EGW89" s="651">
        <v>0</v>
      </c>
      <c r="EGX89" s="651">
        <v>0</v>
      </c>
      <c r="EGY89" s="651">
        <v>0</v>
      </c>
      <c r="EGZ89" s="651">
        <v>0</v>
      </c>
      <c r="EHA89" s="651">
        <v>0</v>
      </c>
      <c r="EHB89" s="651">
        <v>0</v>
      </c>
      <c r="EHC89" s="651">
        <v>0</v>
      </c>
      <c r="EHD89" s="651">
        <v>0</v>
      </c>
      <c r="EHE89" s="651">
        <v>0</v>
      </c>
      <c r="EHF89" s="651">
        <v>0</v>
      </c>
      <c r="EHG89" s="651">
        <v>0</v>
      </c>
      <c r="EHH89" s="651">
        <v>0</v>
      </c>
      <c r="EHI89" s="651">
        <v>0</v>
      </c>
      <c r="EHJ89" s="651">
        <v>0</v>
      </c>
      <c r="EHK89" s="651">
        <v>0</v>
      </c>
      <c r="EHL89" s="651">
        <v>0</v>
      </c>
      <c r="EHM89" s="651">
        <v>0</v>
      </c>
      <c r="EHN89" s="651">
        <v>0</v>
      </c>
      <c r="EHO89" s="651">
        <v>0</v>
      </c>
      <c r="EHP89" s="651">
        <v>0</v>
      </c>
      <c r="EHQ89" s="651">
        <v>0</v>
      </c>
      <c r="EHR89" s="651">
        <v>0</v>
      </c>
      <c r="EHS89" s="651">
        <v>0</v>
      </c>
      <c r="EHT89" s="651">
        <v>0</v>
      </c>
      <c r="EHU89" s="651">
        <v>0</v>
      </c>
      <c r="EHV89" s="651">
        <v>0</v>
      </c>
      <c r="EHW89" s="651">
        <v>0</v>
      </c>
      <c r="EHX89" s="651">
        <v>0</v>
      </c>
      <c r="EHY89" s="651">
        <v>0</v>
      </c>
      <c r="EHZ89" s="651">
        <v>0</v>
      </c>
      <c r="EIA89" s="651">
        <v>0</v>
      </c>
      <c r="EIB89" s="651">
        <v>0</v>
      </c>
      <c r="EIC89" s="651">
        <v>0</v>
      </c>
      <c r="EID89" s="651">
        <v>0</v>
      </c>
      <c r="EIE89" s="651">
        <v>0</v>
      </c>
      <c r="EIF89" s="651">
        <v>0</v>
      </c>
      <c r="EIG89" s="651">
        <v>0</v>
      </c>
      <c r="EIH89" s="651">
        <v>0</v>
      </c>
      <c r="EII89" s="651">
        <v>0</v>
      </c>
      <c r="EIJ89" s="651">
        <v>0</v>
      </c>
      <c r="EIK89" s="651">
        <v>0</v>
      </c>
      <c r="EIL89" s="651">
        <v>0</v>
      </c>
      <c r="EIM89" s="651">
        <v>0</v>
      </c>
      <c r="EIN89" s="651">
        <v>0</v>
      </c>
      <c r="EIO89" s="651">
        <v>0</v>
      </c>
      <c r="EIP89" s="651">
        <v>0</v>
      </c>
      <c r="EIQ89" s="651">
        <v>0</v>
      </c>
      <c r="EIR89" s="651">
        <v>0</v>
      </c>
      <c r="EIS89" s="651">
        <v>0</v>
      </c>
      <c r="EIT89" s="651">
        <v>0</v>
      </c>
      <c r="EIU89" s="651">
        <v>0</v>
      </c>
      <c r="EIV89" s="651">
        <v>0</v>
      </c>
      <c r="EIW89" s="651">
        <v>0</v>
      </c>
      <c r="EIX89" s="651">
        <v>0</v>
      </c>
      <c r="EIY89" s="651">
        <v>0</v>
      </c>
      <c r="EIZ89" s="651">
        <v>0</v>
      </c>
      <c r="EJA89" s="651">
        <v>0</v>
      </c>
      <c r="EJB89" s="651">
        <v>0</v>
      </c>
      <c r="EJC89" s="651">
        <v>0</v>
      </c>
      <c r="EJD89" s="651">
        <v>0</v>
      </c>
      <c r="EJE89" s="651">
        <v>0</v>
      </c>
      <c r="EJF89" s="651">
        <v>0</v>
      </c>
      <c r="EJG89" s="651">
        <v>0</v>
      </c>
      <c r="EJH89" s="651">
        <v>0</v>
      </c>
      <c r="EJI89" s="651">
        <v>0</v>
      </c>
      <c r="EJJ89" s="651">
        <v>0</v>
      </c>
      <c r="EJK89" s="651">
        <v>0</v>
      </c>
      <c r="EJL89" s="651">
        <v>0</v>
      </c>
      <c r="EJM89" s="651">
        <v>0</v>
      </c>
      <c r="EJN89" s="651">
        <v>0</v>
      </c>
      <c r="EJO89" s="651">
        <v>0</v>
      </c>
      <c r="EJP89" s="651">
        <v>0</v>
      </c>
      <c r="EJQ89" s="651">
        <v>0</v>
      </c>
      <c r="EJR89" s="651">
        <v>0</v>
      </c>
      <c r="EJS89" s="651">
        <v>0</v>
      </c>
      <c r="EJT89" s="651">
        <v>0</v>
      </c>
      <c r="EJU89" s="651">
        <v>0</v>
      </c>
      <c r="EJV89" s="651">
        <v>0</v>
      </c>
      <c r="EJW89" s="651">
        <v>0</v>
      </c>
      <c r="EJX89" s="651">
        <v>0</v>
      </c>
      <c r="EJY89" s="651">
        <v>0</v>
      </c>
      <c r="EJZ89" s="651">
        <v>0</v>
      </c>
      <c r="EKA89" s="651">
        <v>0</v>
      </c>
      <c r="EKB89" s="651">
        <v>0</v>
      </c>
      <c r="EKC89" s="651">
        <v>0</v>
      </c>
      <c r="EKD89" s="651">
        <v>0</v>
      </c>
      <c r="EKE89" s="651">
        <v>0</v>
      </c>
      <c r="EKF89" s="651">
        <v>0</v>
      </c>
      <c r="EKG89" s="651">
        <v>0</v>
      </c>
      <c r="EKH89" s="651">
        <v>0</v>
      </c>
      <c r="EKI89" s="651">
        <v>0</v>
      </c>
      <c r="EKJ89" s="651">
        <v>0</v>
      </c>
      <c r="EKK89" s="651">
        <v>0</v>
      </c>
      <c r="EKL89" s="651">
        <v>0</v>
      </c>
      <c r="EKM89" s="651">
        <v>0</v>
      </c>
      <c r="EKN89" s="651">
        <v>0</v>
      </c>
      <c r="EKO89" s="651">
        <v>0</v>
      </c>
      <c r="EKP89" s="651">
        <v>0</v>
      </c>
      <c r="EKQ89" s="651">
        <v>0</v>
      </c>
      <c r="EKR89" s="651">
        <v>0</v>
      </c>
      <c r="EKS89" s="651">
        <v>0</v>
      </c>
      <c r="EKT89" s="651">
        <v>0</v>
      </c>
      <c r="EKU89" s="651">
        <v>0</v>
      </c>
      <c r="EKV89" s="651">
        <v>0</v>
      </c>
      <c r="EKW89" s="651">
        <v>0</v>
      </c>
      <c r="EKX89" s="651">
        <v>0</v>
      </c>
      <c r="EKY89" s="651">
        <v>0</v>
      </c>
      <c r="EKZ89" s="651">
        <v>0</v>
      </c>
      <c r="ELA89" s="651">
        <v>0</v>
      </c>
      <c r="ELB89" s="651">
        <v>0</v>
      </c>
      <c r="ELC89" s="651">
        <v>0</v>
      </c>
      <c r="ELD89" s="651">
        <v>0</v>
      </c>
      <c r="ELE89" s="651">
        <v>0</v>
      </c>
      <c r="ELF89" s="651">
        <v>0</v>
      </c>
      <c r="ELG89" s="651">
        <v>0</v>
      </c>
      <c r="ELH89" s="651">
        <v>0</v>
      </c>
      <c r="ELI89" s="651">
        <v>0</v>
      </c>
      <c r="ELJ89" s="651">
        <v>0</v>
      </c>
      <c r="ELK89" s="651">
        <v>0</v>
      </c>
      <c r="ELL89" s="651">
        <v>0</v>
      </c>
      <c r="ELM89" s="651">
        <v>0</v>
      </c>
      <c r="ELN89" s="651">
        <v>0</v>
      </c>
      <c r="ELO89" s="651">
        <v>0</v>
      </c>
      <c r="ELP89" s="651">
        <v>0</v>
      </c>
      <c r="ELQ89" s="651">
        <v>0</v>
      </c>
      <c r="ELR89" s="651">
        <v>0</v>
      </c>
      <c r="ELS89" s="651">
        <v>0</v>
      </c>
      <c r="ELT89" s="651">
        <v>0</v>
      </c>
      <c r="ELU89" s="651">
        <v>0</v>
      </c>
      <c r="ELV89" s="651">
        <v>0</v>
      </c>
      <c r="ELW89" s="651">
        <v>0</v>
      </c>
      <c r="ELX89" s="651">
        <v>0</v>
      </c>
      <c r="ELY89" s="651">
        <v>0</v>
      </c>
      <c r="ELZ89" s="651">
        <v>0</v>
      </c>
      <c r="EMA89" s="651">
        <v>0</v>
      </c>
      <c r="EMB89" s="651">
        <v>0</v>
      </c>
      <c r="EMC89" s="651">
        <v>0</v>
      </c>
      <c r="EMD89" s="651">
        <v>0</v>
      </c>
      <c r="EME89" s="651">
        <v>0</v>
      </c>
      <c r="EMF89" s="651">
        <v>0</v>
      </c>
      <c r="EMG89" s="651">
        <v>0</v>
      </c>
      <c r="EMH89" s="651">
        <v>0</v>
      </c>
      <c r="EMI89" s="651">
        <v>0</v>
      </c>
      <c r="EMJ89" s="651">
        <v>0</v>
      </c>
      <c r="EMK89" s="651">
        <v>0</v>
      </c>
      <c r="EML89" s="651">
        <v>0</v>
      </c>
      <c r="EMM89" s="651">
        <v>0</v>
      </c>
      <c r="EMN89" s="651">
        <v>0</v>
      </c>
      <c r="EMO89" s="651">
        <v>0</v>
      </c>
      <c r="EMP89" s="651">
        <v>0</v>
      </c>
      <c r="EMQ89" s="651">
        <v>0</v>
      </c>
      <c r="EMR89" s="651">
        <v>0</v>
      </c>
      <c r="EMS89" s="651">
        <v>0</v>
      </c>
      <c r="EMT89" s="651">
        <v>0</v>
      </c>
      <c r="EMU89" s="651">
        <v>0</v>
      </c>
      <c r="EMV89" s="651">
        <v>0</v>
      </c>
      <c r="EMW89" s="651">
        <v>0</v>
      </c>
      <c r="EMX89" s="651">
        <v>0</v>
      </c>
      <c r="EMY89" s="651">
        <v>0</v>
      </c>
      <c r="EMZ89" s="651">
        <v>0</v>
      </c>
      <c r="ENA89" s="651">
        <v>0</v>
      </c>
      <c r="ENB89" s="651">
        <v>0</v>
      </c>
      <c r="ENC89" s="651">
        <v>0</v>
      </c>
      <c r="END89" s="651">
        <v>0</v>
      </c>
      <c r="ENE89" s="651">
        <v>0</v>
      </c>
      <c r="ENF89" s="651">
        <v>0</v>
      </c>
      <c r="ENG89" s="651">
        <v>0</v>
      </c>
      <c r="ENH89" s="651">
        <v>0</v>
      </c>
      <c r="ENI89" s="651">
        <v>0</v>
      </c>
      <c r="ENJ89" s="651">
        <v>0</v>
      </c>
      <c r="ENK89" s="651">
        <v>0</v>
      </c>
      <c r="ENL89" s="651">
        <v>0</v>
      </c>
      <c r="ENM89" s="651">
        <v>0</v>
      </c>
      <c r="ENN89" s="651">
        <v>0</v>
      </c>
      <c r="ENO89" s="651">
        <v>0</v>
      </c>
      <c r="ENP89" s="651">
        <v>0</v>
      </c>
      <c r="ENQ89" s="651">
        <v>0</v>
      </c>
      <c r="ENR89" s="651">
        <v>0</v>
      </c>
      <c r="ENS89" s="651">
        <v>0</v>
      </c>
      <c r="ENT89" s="651">
        <v>0</v>
      </c>
      <c r="ENU89" s="651">
        <v>0</v>
      </c>
      <c r="ENV89" s="651">
        <v>0</v>
      </c>
      <c r="ENW89" s="651">
        <v>0</v>
      </c>
      <c r="ENX89" s="651">
        <v>0</v>
      </c>
      <c r="ENY89" s="651">
        <v>0</v>
      </c>
      <c r="ENZ89" s="651">
        <v>0</v>
      </c>
      <c r="EOA89" s="651">
        <v>0</v>
      </c>
      <c r="EOB89" s="651">
        <v>0</v>
      </c>
      <c r="EOC89" s="651">
        <v>0</v>
      </c>
      <c r="EOD89" s="651">
        <v>0</v>
      </c>
      <c r="EOE89" s="651">
        <v>0</v>
      </c>
      <c r="EOF89" s="651">
        <v>0</v>
      </c>
      <c r="EOG89" s="651">
        <v>0</v>
      </c>
      <c r="EOH89" s="651">
        <v>0</v>
      </c>
      <c r="EOI89" s="651">
        <v>0</v>
      </c>
      <c r="EOJ89" s="651">
        <v>0</v>
      </c>
      <c r="EOK89" s="651">
        <v>0</v>
      </c>
      <c r="EOL89" s="651">
        <v>0</v>
      </c>
      <c r="EOM89" s="651">
        <v>0</v>
      </c>
      <c r="EON89" s="651">
        <v>0</v>
      </c>
      <c r="EOO89" s="651">
        <v>0</v>
      </c>
      <c r="EOP89" s="651">
        <v>0</v>
      </c>
      <c r="EOQ89" s="651">
        <v>0</v>
      </c>
      <c r="EOR89" s="651">
        <v>0</v>
      </c>
      <c r="EOS89" s="651">
        <v>0</v>
      </c>
      <c r="EOT89" s="651">
        <v>0</v>
      </c>
      <c r="EOU89" s="651">
        <v>0</v>
      </c>
      <c r="EOV89" s="651">
        <v>0</v>
      </c>
      <c r="EOW89" s="651">
        <v>0</v>
      </c>
      <c r="EOX89" s="651">
        <v>0</v>
      </c>
      <c r="EOY89" s="651">
        <v>0</v>
      </c>
      <c r="EOZ89" s="651">
        <v>0</v>
      </c>
      <c r="EPA89" s="651">
        <v>0</v>
      </c>
      <c r="EPB89" s="651">
        <v>0</v>
      </c>
      <c r="EPC89" s="651">
        <v>0</v>
      </c>
      <c r="EPD89" s="651">
        <v>0</v>
      </c>
      <c r="EPE89" s="651">
        <v>0</v>
      </c>
      <c r="EPF89" s="651">
        <v>0</v>
      </c>
      <c r="EPG89" s="651">
        <v>0</v>
      </c>
      <c r="EPH89" s="651">
        <v>0</v>
      </c>
      <c r="EPI89" s="651">
        <v>0</v>
      </c>
      <c r="EPJ89" s="651">
        <v>0</v>
      </c>
      <c r="EPK89" s="651">
        <v>0</v>
      </c>
      <c r="EPL89" s="651">
        <v>0</v>
      </c>
      <c r="EPM89" s="651">
        <v>0</v>
      </c>
      <c r="EPN89" s="651">
        <v>0</v>
      </c>
      <c r="EPO89" s="651">
        <v>0</v>
      </c>
      <c r="EPP89" s="651">
        <v>0</v>
      </c>
      <c r="EPQ89" s="651">
        <v>0</v>
      </c>
      <c r="EPR89" s="651">
        <v>0</v>
      </c>
      <c r="EPS89" s="651">
        <v>0</v>
      </c>
      <c r="EPT89" s="651">
        <v>0</v>
      </c>
      <c r="EPU89" s="651">
        <v>0</v>
      </c>
      <c r="EPV89" s="651">
        <v>0</v>
      </c>
      <c r="EPW89" s="651">
        <v>0</v>
      </c>
      <c r="EPX89" s="651">
        <v>0</v>
      </c>
      <c r="EPY89" s="651">
        <v>0</v>
      </c>
      <c r="EPZ89" s="651">
        <v>0</v>
      </c>
      <c r="EQA89" s="651">
        <v>0</v>
      </c>
      <c r="EQB89" s="651">
        <v>0</v>
      </c>
      <c r="EQC89" s="651">
        <v>0</v>
      </c>
      <c r="EQD89" s="651">
        <v>0</v>
      </c>
      <c r="EQE89" s="651">
        <v>0</v>
      </c>
      <c r="EQF89" s="651">
        <v>0</v>
      </c>
      <c r="EQG89" s="651">
        <v>0</v>
      </c>
      <c r="EQH89" s="651">
        <v>0</v>
      </c>
      <c r="EQI89" s="651">
        <v>0</v>
      </c>
      <c r="EQJ89" s="651">
        <v>0</v>
      </c>
      <c r="EQK89" s="651">
        <v>0</v>
      </c>
      <c r="EQL89" s="651">
        <v>0</v>
      </c>
      <c r="EQM89" s="651">
        <v>0</v>
      </c>
      <c r="EQN89" s="651">
        <v>0</v>
      </c>
      <c r="EQO89" s="651">
        <v>0</v>
      </c>
      <c r="EQP89" s="651">
        <v>0</v>
      </c>
      <c r="EQQ89" s="651">
        <v>0</v>
      </c>
      <c r="EQR89" s="651">
        <v>0</v>
      </c>
      <c r="EQS89" s="651">
        <v>0</v>
      </c>
      <c r="EQT89" s="651">
        <v>0</v>
      </c>
      <c r="EQU89" s="651">
        <v>0</v>
      </c>
      <c r="EQV89" s="651">
        <v>0</v>
      </c>
      <c r="EQW89" s="651">
        <v>0</v>
      </c>
      <c r="EQX89" s="651">
        <v>0</v>
      </c>
      <c r="EQY89" s="651">
        <v>0</v>
      </c>
      <c r="EQZ89" s="651">
        <v>0</v>
      </c>
      <c r="ERA89" s="651">
        <v>0</v>
      </c>
      <c r="ERB89" s="651">
        <v>0</v>
      </c>
      <c r="ERC89" s="651">
        <v>0</v>
      </c>
      <c r="ERD89" s="651">
        <v>0</v>
      </c>
      <c r="ERE89" s="651">
        <v>0</v>
      </c>
      <c r="ERF89" s="651">
        <v>0</v>
      </c>
      <c r="ERG89" s="651">
        <v>0</v>
      </c>
      <c r="ERH89" s="651">
        <v>0</v>
      </c>
      <c r="ERI89" s="651">
        <v>0</v>
      </c>
      <c r="ERJ89" s="651">
        <v>0</v>
      </c>
      <c r="ERK89" s="651">
        <v>0</v>
      </c>
      <c r="ERL89" s="651">
        <v>0</v>
      </c>
      <c r="ERM89" s="651">
        <v>0</v>
      </c>
      <c r="ERN89" s="651">
        <v>0</v>
      </c>
      <c r="ERO89" s="651">
        <v>0</v>
      </c>
      <c r="ERP89" s="651">
        <v>0</v>
      </c>
      <c r="ERQ89" s="651">
        <v>0</v>
      </c>
      <c r="ERR89" s="651">
        <v>0</v>
      </c>
      <c r="ERS89" s="651">
        <v>0</v>
      </c>
      <c r="ERT89" s="651">
        <v>0</v>
      </c>
      <c r="ERU89" s="651">
        <v>0</v>
      </c>
      <c r="ERV89" s="651">
        <v>0</v>
      </c>
      <c r="ERW89" s="651">
        <v>0</v>
      </c>
      <c r="ERX89" s="651">
        <v>0</v>
      </c>
      <c r="ERY89" s="651">
        <v>0</v>
      </c>
      <c r="ERZ89" s="651">
        <v>0</v>
      </c>
      <c r="ESA89" s="651">
        <v>0</v>
      </c>
      <c r="ESB89" s="651">
        <v>0</v>
      </c>
      <c r="ESC89" s="651">
        <v>0</v>
      </c>
      <c r="ESD89" s="651">
        <v>0</v>
      </c>
      <c r="ESE89" s="651">
        <v>0</v>
      </c>
      <c r="ESF89" s="651">
        <v>0</v>
      </c>
      <c r="ESG89" s="651">
        <v>0</v>
      </c>
      <c r="ESH89" s="651">
        <v>0</v>
      </c>
      <c r="ESI89" s="651">
        <v>0</v>
      </c>
      <c r="ESJ89" s="651">
        <v>0</v>
      </c>
      <c r="ESK89" s="651">
        <v>0</v>
      </c>
      <c r="ESL89" s="651">
        <v>0</v>
      </c>
      <c r="ESM89" s="651">
        <v>0</v>
      </c>
      <c r="ESN89" s="651">
        <v>0</v>
      </c>
      <c r="ESO89" s="651">
        <v>0</v>
      </c>
      <c r="ESP89" s="651">
        <v>0</v>
      </c>
      <c r="ESQ89" s="651">
        <v>0</v>
      </c>
      <c r="ESR89" s="651">
        <v>0</v>
      </c>
      <c r="ESS89" s="651">
        <v>0</v>
      </c>
      <c r="EST89" s="651">
        <v>0</v>
      </c>
      <c r="ESU89" s="651">
        <v>0</v>
      </c>
      <c r="ESV89" s="651">
        <v>0</v>
      </c>
      <c r="ESW89" s="651">
        <v>0</v>
      </c>
      <c r="ESX89" s="651">
        <v>0</v>
      </c>
      <c r="ESY89" s="651">
        <v>0</v>
      </c>
      <c r="ESZ89" s="651">
        <v>0</v>
      </c>
      <c r="ETA89" s="651">
        <v>0</v>
      </c>
      <c r="ETB89" s="651">
        <v>0</v>
      </c>
      <c r="ETC89" s="651">
        <v>0</v>
      </c>
      <c r="ETD89" s="651">
        <v>0</v>
      </c>
      <c r="ETE89" s="651">
        <v>0</v>
      </c>
      <c r="ETF89" s="651">
        <v>0</v>
      </c>
      <c r="ETG89" s="651">
        <v>0</v>
      </c>
      <c r="ETH89" s="651">
        <v>0</v>
      </c>
      <c r="ETI89" s="651">
        <v>0</v>
      </c>
      <c r="ETJ89" s="651">
        <v>0</v>
      </c>
      <c r="ETK89" s="651">
        <v>0</v>
      </c>
      <c r="ETL89" s="651">
        <v>0</v>
      </c>
      <c r="ETM89" s="651">
        <v>0</v>
      </c>
      <c r="ETN89" s="651">
        <v>0</v>
      </c>
      <c r="ETO89" s="651">
        <v>0</v>
      </c>
      <c r="ETP89" s="651">
        <v>0</v>
      </c>
      <c r="ETQ89" s="651">
        <v>0</v>
      </c>
      <c r="ETR89" s="651">
        <v>0</v>
      </c>
      <c r="ETS89" s="651">
        <v>0</v>
      </c>
      <c r="ETT89" s="651">
        <v>0</v>
      </c>
      <c r="ETU89" s="651">
        <v>0</v>
      </c>
      <c r="ETV89" s="651">
        <v>0</v>
      </c>
      <c r="ETW89" s="651">
        <v>0</v>
      </c>
      <c r="ETX89" s="651">
        <v>0</v>
      </c>
      <c r="ETY89" s="651">
        <v>0</v>
      </c>
      <c r="ETZ89" s="651">
        <v>0</v>
      </c>
      <c r="EUA89" s="651">
        <v>0</v>
      </c>
      <c r="EUB89" s="651">
        <v>0</v>
      </c>
      <c r="EUC89" s="651">
        <v>0</v>
      </c>
      <c r="EUD89" s="651">
        <v>0</v>
      </c>
      <c r="EUE89" s="651">
        <v>0</v>
      </c>
      <c r="EUF89" s="651">
        <v>0</v>
      </c>
      <c r="EUG89" s="651">
        <v>0</v>
      </c>
      <c r="EUH89" s="651">
        <v>0</v>
      </c>
      <c r="EUI89" s="651">
        <v>0</v>
      </c>
      <c r="EUJ89" s="651">
        <v>0</v>
      </c>
      <c r="EUK89" s="651">
        <v>0</v>
      </c>
      <c r="EUL89" s="651">
        <v>0</v>
      </c>
      <c r="EUM89" s="651">
        <v>0</v>
      </c>
      <c r="EUN89" s="651">
        <v>0</v>
      </c>
      <c r="EUO89" s="651">
        <v>0</v>
      </c>
      <c r="EUP89" s="651">
        <v>0</v>
      </c>
      <c r="EUQ89" s="651">
        <v>0</v>
      </c>
      <c r="EUR89" s="651">
        <v>0</v>
      </c>
      <c r="EUS89" s="651">
        <v>0</v>
      </c>
      <c r="EUT89" s="651">
        <v>0</v>
      </c>
      <c r="EUU89" s="651">
        <v>0</v>
      </c>
      <c r="EUV89" s="651">
        <v>0</v>
      </c>
      <c r="EUW89" s="651">
        <v>0</v>
      </c>
      <c r="EUX89" s="651">
        <v>0</v>
      </c>
      <c r="EUY89" s="651">
        <v>0</v>
      </c>
      <c r="EUZ89" s="651">
        <v>0</v>
      </c>
      <c r="EVA89" s="651">
        <v>0</v>
      </c>
      <c r="EVB89" s="651">
        <v>0</v>
      </c>
      <c r="EVC89" s="651">
        <v>0</v>
      </c>
      <c r="EVD89" s="651">
        <v>0</v>
      </c>
      <c r="EVE89" s="651">
        <v>0</v>
      </c>
      <c r="EVF89" s="651">
        <v>0</v>
      </c>
      <c r="EVG89" s="651">
        <v>0</v>
      </c>
      <c r="EVH89" s="651">
        <v>0</v>
      </c>
      <c r="EVI89" s="651">
        <v>0</v>
      </c>
      <c r="EVJ89" s="651">
        <v>0</v>
      </c>
      <c r="EVK89" s="651">
        <v>0</v>
      </c>
      <c r="EVL89" s="651">
        <v>0</v>
      </c>
      <c r="EVM89" s="651">
        <v>0</v>
      </c>
      <c r="EVN89" s="651">
        <v>0</v>
      </c>
      <c r="EVO89" s="651">
        <v>0</v>
      </c>
      <c r="EVP89" s="651">
        <v>0</v>
      </c>
      <c r="EVQ89" s="651">
        <v>0</v>
      </c>
      <c r="EVR89" s="651">
        <v>0</v>
      </c>
      <c r="EVS89" s="651">
        <v>0</v>
      </c>
      <c r="EVT89" s="651">
        <v>0</v>
      </c>
      <c r="EVU89" s="651">
        <v>0</v>
      </c>
      <c r="EVV89" s="651">
        <v>0</v>
      </c>
      <c r="EVW89" s="651">
        <v>0</v>
      </c>
      <c r="EVX89" s="651">
        <v>0</v>
      </c>
      <c r="EVY89" s="651">
        <v>0</v>
      </c>
      <c r="EVZ89" s="651">
        <v>0</v>
      </c>
      <c r="EWA89" s="651">
        <v>0</v>
      </c>
      <c r="EWB89" s="651">
        <v>0</v>
      </c>
      <c r="EWC89" s="651">
        <v>0</v>
      </c>
      <c r="EWD89" s="651">
        <v>0</v>
      </c>
      <c r="EWE89" s="651">
        <v>0</v>
      </c>
      <c r="EWF89" s="651">
        <v>0</v>
      </c>
      <c r="EWG89" s="651">
        <v>0</v>
      </c>
      <c r="EWH89" s="651">
        <v>0</v>
      </c>
      <c r="EWI89" s="651">
        <v>0</v>
      </c>
      <c r="EWJ89" s="651">
        <v>0</v>
      </c>
      <c r="EWK89" s="651">
        <v>0</v>
      </c>
      <c r="EWL89" s="651">
        <v>0</v>
      </c>
      <c r="EWM89" s="651">
        <v>0</v>
      </c>
      <c r="EWN89" s="651">
        <v>0</v>
      </c>
      <c r="EWO89" s="651">
        <v>0</v>
      </c>
      <c r="EWP89" s="651">
        <v>0</v>
      </c>
      <c r="EWQ89" s="651">
        <v>0</v>
      </c>
      <c r="EWR89" s="651">
        <v>0</v>
      </c>
      <c r="EWS89" s="651">
        <v>0</v>
      </c>
      <c r="EWT89" s="651">
        <v>0</v>
      </c>
      <c r="EWU89" s="651">
        <v>0</v>
      </c>
      <c r="EWV89" s="651">
        <v>0</v>
      </c>
      <c r="EWW89" s="651">
        <v>0</v>
      </c>
      <c r="EWX89" s="651">
        <v>0</v>
      </c>
      <c r="EWY89" s="651">
        <v>0</v>
      </c>
      <c r="EWZ89" s="651">
        <v>0</v>
      </c>
      <c r="EXA89" s="651">
        <v>0</v>
      </c>
      <c r="EXB89" s="651">
        <v>0</v>
      </c>
      <c r="EXC89" s="651">
        <v>0</v>
      </c>
      <c r="EXD89" s="651">
        <v>0</v>
      </c>
      <c r="EXE89" s="651">
        <v>0</v>
      </c>
      <c r="EXF89" s="651">
        <v>0</v>
      </c>
      <c r="EXG89" s="651">
        <v>0</v>
      </c>
      <c r="EXH89" s="651">
        <v>0</v>
      </c>
      <c r="EXI89" s="651">
        <v>0</v>
      </c>
      <c r="EXJ89" s="651">
        <v>0</v>
      </c>
      <c r="EXK89" s="651">
        <v>0</v>
      </c>
      <c r="EXL89" s="651">
        <v>0</v>
      </c>
      <c r="EXM89" s="651">
        <v>0</v>
      </c>
      <c r="EXN89" s="651">
        <v>0</v>
      </c>
      <c r="EXO89" s="651">
        <v>0</v>
      </c>
      <c r="EXP89" s="651">
        <v>0</v>
      </c>
      <c r="EXQ89" s="651">
        <v>0</v>
      </c>
      <c r="EXR89" s="651">
        <v>0</v>
      </c>
      <c r="EXS89" s="651">
        <v>0</v>
      </c>
      <c r="EXT89" s="651">
        <v>0</v>
      </c>
      <c r="EXU89" s="651">
        <v>0</v>
      </c>
      <c r="EXV89" s="651">
        <v>0</v>
      </c>
      <c r="EXW89" s="651">
        <v>0</v>
      </c>
      <c r="EXX89" s="651">
        <v>0</v>
      </c>
      <c r="EXY89" s="651">
        <v>0</v>
      </c>
      <c r="EXZ89" s="651">
        <v>0</v>
      </c>
      <c r="EYA89" s="651">
        <v>0</v>
      </c>
      <c r="EYB89" s="651">
        <v>0</v>
      </c>
      <c r="EYC89" s="651">
        <v>0</v>
      </c>
      <c r="EYD89" s="651">
        <v>0</v>
      </c>
      <c r="EYE89" s="651">
        <v>0</v>
      </c>
      <c r="EYF89" s="651">
        <v>0</v>
      </c>
      <c r="EYG89" s="651">
        <v>0</v>
      </c>
      <c r="EYH89" s="651">
        <v>0</v>
      </c>
      <c r="EYI89" s="651">
        <v>0</v>
      </c>
      <c r="EYJ89" s="651">
        <v>0</v>
      </c>
      <c r="EYK89" s="651">
        <v>0</v>
      </c>
      <c r="EYL89" s="651">
        <v>0</v>
      </c>
      <c r="EYM89" s="651">
        <v>0</v>
      </c>
      <c r="EYN89" s="651">
        <v>0</v>
      </c>
      <c r="EYO89" s="651">
        <v>0</v>
      </c>
      <c r="EYP89" s="651">
        <v>0</v>
      </c>
      <c r="EYQ89" s="651">
        <v>0</v>
      </c>
      <c r="EYR89" s="651">
        <v>0</v>
      </c>
      <c r="EYS89" s="651">
        <v>0</v>
      </c>
      <c r="EYT89" s="651">
        <v>0</v>
      </c>
      <c r="EYU89" s="651">
        <v>0</v>
      </c>
      <c r="EYV89" s="651">
        <v>0</v>
      </c>
      <c r="EYW89" s="651">
        <v>0</v>
      </c>
      <c r="EYX89" s="651">
        <v>0</v>
      </c>
      <c r="EYY89" s="651">
        <v>0</v>
      </c>
      <c r="EYZ89" s="651">
        <v>0</v>
      </c>
      <c r="EZA89" s="651">
        <v>0</v>
      </c>
      <c r="EZB89" s="651">
        <v>0</v>
      </c>
      <c r="EZC89" s="651">
        <v>0</v>
      </c>
      <c r="EZD89" s="651">
        <v>0</v>
      </c>
      <c r="EZE89" s="651">
        <v>0</v>
      </c>
      <c r="EZF89" s="651">
        <v>0</v>
      </c>
      <c r="EZG89" s="651">
        <v>0</v>
      </c>
      <c r="EZH89" s="651">
        <v>0</v>
      </c>
      <c r="EZI89" s="651">
        <v>0</v>
      </c>
      <c r="EZJ89" s="651">
        <v>0</v>
      </c>
      <c r="EZK89" s="651">
        <v>0</v>
      </c>
      <c r="EZL89" s="651">
        <v>0</v>
      </c>
      <c r="EZM89" s="651">
        <v>0</v>
      </c>
      <c r="EZN89" s="651">
        <v>0</v>
      </c>
      <c r="EZO89" s="651">
        <v>0</v>
      </c>
      <c r="EZP89" s="651">
        <v>0</v>
      </c>
      <c r="EZQ89" s="651">
        <v>0</v>
      </c>
      <c r="EZR89" s="651">
        <v>0</v>
      </c>
      <c r="EZS89" s="651">
        <v>0</v>
      </c>
      <c r="EZT89" s="651">
        <v>0</v>
      </c>
      <c r="EZU89" s="651">
        <v>0</v>
      </c>
      <c r="EZV89" s="651">
        <v>0</v>
      </c>
      <c r="EZW89" s="651">
        <v>0</v>
      </c>
      <c r="EZX89" s="651">
        <v>0</v>
      </c>
      <c r="EZY89" s="651">
        <v>0</v>
      </c>
      <c r="EZZ89" s="651">
        <v>0</v>
      </c>
      <c r="FAA89" s="651">
        <v>0</v>
      </c>
      <c r="FAB89" s="651">
        <v>0</v>
      </c>
      <c r="FAC89" s="651">
        <v>0</v>
      </c>
      <c r="FAD89" s="651">
        <v>0</v>
      </c>
      <c r="FAE89" s="651">
        <v>0</v>
      </c>
      <c r="FAF89" s="651">
        <v>0</v>
      </c>
      <c r="FAG89" s="651">
        <v>0</v>
      </c>
      <c r="FAH89" s="651">
        <v>0</v>
      </c>
      <c r="FAI89" s="651">
        <v>0</v>
      </c>
      <c r="FAJ89" s="651">
        <v>0</v>
      </c>
      <c r="FAK89" s="651">
        <v>0</v>
      </c>
      <c r="FAL89" s="651">
        <v>0</v>
      </c>
      <c r="FAM89" s="651">
        <v>0</v>
      </c>
      <c r="FAN89" s="651">
        <v>0</v>
      </c>
      <c r="FAO89" s="651">
        <v>0</v>
      </c>
      <c r="FAP89" s="651">
        <v>0</v>
      </c>
      <c r="FAQ89" s="651">
        <v>0</v>
      </c>
      <c r="FAR89" s="651">
        <v>0</v>
      </c>
      <c r="FAS89" s="651">
        <v>0</v>
      </c>
      <c r="FAT89" s="651">
        <v>0</v>
      </c>
      <c r="FAU89" s="651">
        <v>0</v>
      </c>
      <c r="FAV89" s="651">
        <v>0</v>
      </c>
      <c r="FAW89" s="651">
        <v>0</v>
      </c>
      <c r="FAX89" s="651">
        <v>0</v>
      </c>
      <c r="FAY89" s="651">
        <v>0</v>
      </c>
      <c r="FAZ89" s="651">
        <v>0</v>
      </c>
      <c r="FBA89" s="651">
        <v>0</v>
      </c>
      <c r="FBB89" s="651">
        <v>0</v>
      </c>
      <c r="FBC89" s="651">
        <v>0</v>
      </c>
      <c r="FBD89" s="651">
        <v>0</v>
      </c>
      <c r="FBE89" s="651">
        <v>0</v>
      </c>
      <c r="FBF89" s="651">
        <v>0</v>
      </c>
      <c r="FBG89" s="651">
        <v>0</v>
      </c>
      <c r="FBH89" s="651">
        <v>0</v>
      </c>
      <c r="FBI89" s="651">
        <v>0</v>
      </c>
      <c r="FBJ89" s="651">
        <v>0</v>
      </c>
      <c r="FBK89" s="651">
        <v>0</v>
      </c>
      <c r="FBL89" s="651">
        <v>0</v>
      </c>
      <c r="FBM89" s="651">
        <v>0</v>
      </c>
      <c r="FBN89" s="651">
        <v>0</v>
      </c>
      <c r="FBO89" s="651">
        <v>0</v>
      </c>
      <c r="FBP89" s="651">
        <v>0</v>
      </c>
      <c r="FBQ89" s="651">
        <v>0</v>
      </c>
      <c r="FBR89" s="651">
        <v>0</v>
      </c>
      <c r="FBS89" s="651">
        <v>0</v>
      </c>
      <c r="FBT89" s="651">
        <v>0</v>
      </c>
      <c r="FBU89" s="651">
        <v>0</v>
      </c>
      <c r="FBV89" s="651">
        <v>0</v>
      </c>
      <c r="FBW89" s="651">
        <v>0</v>
      </c>
      <c r="FBX89" s="651">
        <v>0</v>
      </c>
      <c r="FBY89" s="651">
        <v>0</v>
      </c>
      <c r="FBZ89" s="651">
        <v>0</v>
      </c>
      <c r="FCA89" s="651">
        <v>0</v>
      </c>
      <c r="FCB89" s="651">
        <v>0</v>
      </c>
      <c r="FCC89" s="651">
        <v>0</v>
      </c>
      <c r="FCD89" s="651">
        <v>0</v>
      </c>
      <c r="FCE89" s="651">
        <v>0</v>
      </c>
      <c r="FCF89" s="651">
        <v>0</v>
      </c>
      <c r="FCG89" s="651">
        <v>0</v>
      </c>
      <c r="FCH89" s="651">
        <v>0</v>
      </c>
      <c r="FCI89" s="651">
        <v>0</v>
      </c>
      <c r="FCJ89" s="651">
        <v>0</v>
      </c>
      <c r="FCK89" s="651">
        <v>0</v>
      </c>
      <c r="FCL89" s="651">
        <v>0</v>
      </c>
      <c r="FCM89" s="651">
        <v>0</v>
      </c>
      <c r="FCN89" s="651">
        <v>0</v>
      </c>
      <c r="FCO89" s="651">
        <v>0</v>
      </c>
      <c r="FCP89" s="651">
        <v>0</v>
      </c>
      <c r="FCQ89" s="651">
        <v>0</v>
      </c>
      <c r="FCR89" s="651">
        <v>0</v>
      </c>
      <c r="FCS89" s="651">
        <v>0</v>
      </c>
      <c r="FCT89" s="651">
        <v>0</v>
      </c>
      <c r="FCU89" s="651">
        <v>0</v>
      </c>
      <c r="FCV89" s="651">
        <v>0</v>
      </c>
      <c r="FCW89" s="651">
        <v>0</v>
      </c>
      <c r="FCX89" s="651">
        <v>0</v>
      </c>
      <c r="FCY89" s="651">
        <v>0</v>
      </c>
      <c r="FCZ89" s="651">
        <v>0</v>
      </c>
      <c r="FDA89" s="651">
        <v>0</v>
      </c>
      <c r="FDB89" s="651">
        <v>0</v>
      </c>
      <c r="FDC89" s="651">
        <v>0</v>
      </c>
      <c r="FDD89" s="651">
        <v>0</v>
      </c>
      <c r="FDE89" s="651">
        <v>0</v>
      </c>
      <c r="FDF89" s="651">
        <v>0</v>
      </c>
      <c r="FDG89" s="651">
        <v>0</v>
      </c>
      <c r="FDH89" s="651">
        <v>0</v>
      </c>
      <c r="FDI89" s="651">
        <v>0</v>
      </c>
      <c r="FDJ89" s="651">
        <v>0</v>
      </c>
      <c r="FDK89" s="651">
        <v>0</v>
      </c>
      <c r="FDL89" s="651">
        <v>0</v>
      </c>
      <c r="FDM89" s="651">
        <v>0</v>
      </c>
      <c r="FDN89" s="651">
        <v>0</v>
      </c>
      <c r="FDO89" s="651">
        <v>0</v>
      </c>
      <c r="FDP89" s="651">
        <v>0</v>
      </c>
      <c r="FDQ89" s="651">
        <v>0</v>
      </c>
      <c r="FDR89" s="651">
        <v>0</v>
      </c>
      <c r="FDS89" s="651">
        <v>0</v>
      </c>
      <c r="FDT89" s="651">
        <v>0</v>
      </c>
      <c r="FDU89" s="651">
        <v>0</v>
      </c>
      <c r="FDV89" s="651">
        <v>0</v>
      </c>
      <c r="FDW89" s="651">
        <v>0</v>
      </c>
      <c r="FDX89" s="651">
        <v>0</v>
      </c>
      <c r="FDY89" s="651">
        <v>0</v>
      </c>
      <c r="FDZ89" s="651">
        <v>0</v>
      </c>
      <c r="FEA89" s="651">
        <v>0</v>
      </c>
      <c r="FEB89" s="651">
        <v>0</v>
      </c>
      <c r="FEC89" s="651">
        <v>0</v>
      </c>
      <c r="FED89" s="651">
        <v>0</v>
      </c>
      <c r="FEE89" s="651">
        <v>0</v>
      </c>
      <c r="FEF89" s="651">
        <v>0</v>
      </c>
      <c r="FEG89" s="651">
        <v>0</v>
      </c>
      <c r="FEH89" s="651">
        <v>0</v>
      </c>
      <c r="FEI89" s="651">
        <v>0</v>
      </c>
      <c r="FEJ89" s="651">
        <v>0</v>
      </c>
      <c r="FEK89" s="651">
        <v>0</v>
      </c>
      <c r="FEL89" s="651">
        <v>0</v>
      </c>
      <c r="FEM89" s="651">
        <v>0</v>
      </c>
      <c r="FEN89" s="651">
        <v>0</v>
      </c>
      <c r="FEO89" s="651">
        <v>0</v>
      </c>
      <c r="FEP89" s="651">
        <v>0</v>
      </c>
      <c r="FEQ89" s="651">
        <v>0</v>
      </c>
      <c r="FER89" s="651">
        <v>0</v>
      </c>
      <c r="FES89" s="651">
        <v>0</v>
      </c>
      <c r="FET89" s="651">
        <v>0</v>
      </c>
      <c r="FEU89" s="651">
        <v>0</v>
      </c>
      <c r="FEV89" s="651">
        <v>0</v>
      </c>
      <c r="FEW89" s="651">
        <v>0</v>
      </c>
      <c r="FEX89" s="651">
        <v>0</v>
      </c>
      <c r="FEY89" s="651">
        <v>0</v>
      </c>
      <c r="FEZ89" s="651">
        <v>0</v>
      </c>
      <c r="FFA89" s="651">
        <v>0</v>
      </c>
      <c r="FFB89" s="651">
        <v>0</v>
      </c>
      <c r="FFC89" s="651">
        <v>0</v>
      </c>
      <c r="FFD89" s="651">
        <v>0</v>
      </c>
      <c r="FFE89" s="651">
        <v>0</v>
      </c>
      <c r="FFF89" s="651">
        <v>0</v>
      </c>
      <c r="FFG89" s="651">
        <v>0</v>
      </c>
      <c r="FFH89" s="651">
        <v>0</v>
      </c>
      <c r="FFI89" s="651">
        <v>0</v>
      </c>
      <c r="FFJ89" s="651">
        <v>0</v>
      </c>
      <c r="FFK89" s="651">
        <v>0</v>
      </c>
      <c r="FFL89" s="651">
        <v>0</v>
      </c>
      <c r="FFM89" s="651">
        <v>0</v>
      </c>
      <c r="FFN89" s="651">
        <v>0</v>
      </c>
      <c r="FFO89" s="651">
        <v>0</v>
      </c>
      <c r="FFP89" s="651">
        <v>0</v>
      </c>
      <c r="FFQ89" s="651">
        <v>0</v>
      </c>
      <c r="FFR89" s="651">
        <v>0</v>
      </c>
      <c r="FFS89" s="651">
        <v>0</v>
      </c>
      <c r="FFT89" s="651">
        <v>0</v>
      </c>
      <c r="FFU89" s="651">
        <v>0</v>
      </c>
      <c r="FFV89" s="651">
        <v>0</v>
      </c>
      <c r="FFW89" s="651">
        <v>0</v>
      </c>
      <c r="FFX89" s="651">
        <v>0</v>
      </c>
      <c r="FFY89" s="651">
        <v>0</v>
      </c>
      <c r="FFZ89" s="651">
        <v>0</v>
      </c>
      <c r="FGA89" s="651">
        <v>0</v>
      </c>
      <c r="FGB89" s="651">
        <v>0</v>
      </c>
      <c r="FGC89" s="651">
        <v>0</v>
      </c>
      <c r="FGD89" s="651">
        <v>0</v>
      </c>
      <c r="FGE89" s="651">
        <v>0</v>
      </c>
      <c r="FGF89" s="651">
        <v>0</v>
      </c>
      <c r="FGG89" s="651">
        <v>0</v>
      </c>
      <c r="FGH89" s="651">
        <v>0</v>
      </c>
      <c r="FGI89" s="651">
        <v>0</v>
      </c>
      <c r="FGJ89" s="651">
        <v>0</v>
      </c>
      <c r="FGK89" s="651">
        <v>0</v>
      </c>
      <c r="FGL89" s="651">
        <v>0</v>
      </c>
      <c r="FGM89" s="651">
        <v>0</v>
      </c>
      <c r="FGN89" s="651">
        <v>0</v>
      </c>
      <c r="FGO89" s="651">
        <v>0</v>
      </c>
      <c r="FGP89" s="651">
        <v>0</v>
      </c>
      <c r="FGQ89" s="651">
        <v>0</v>
      </c>
      <c r="FGR89" s="651">
        <v>0</v>
      </c>
      <c r="FGS89" s="651">
        <v>0</v>
      </c>
      <c r="FGT89" s="651">
        <v>0</v>
      </c>
      <c r="FGU89" s="651">
        <v>0</v>
      </c>
      <c r="FGV89" s="651">
        <v>0</v>
      </c>
      <c r="FGW89" s="651">
        <v>0</v>
      </c>
      <c r="FGX89" s="651">
        <v>0</v>
      </c>
      <c r="FGY89" s="651">
        <v>0</v>
      </c>
      <c r="FGZ89" s="651">
        <v>0</v>
      </c>
      <c r="FHA89" s="651">
        <v>0</v>
      </c>
      <c r="FHB89" s="651">
        <v>0</v>
      </c>
      <c r="FHC89" s="651">
        <v>0</v>
      </c>
      <c r="FHD89" s="651">
        <v>0</v>
      </c>
      <c r="FHE89" s="651">
        <v>0</v>
      </c>
      <c r="FHF89" s="651">
        <v>0</v>
      </c>
      <c r="FHG89" s="651">
        <v>0</v>
      </c>
      <c r="FHH89" s="651">
        <v>0</v>
      </c>
      <c r="FHI89" s="651">
        <v>0</v>
      </c>
      <c r="FHJ89" s="651">
        <v>0</v>
      </c>
      <c r="FHK89" s="651">
        <v>0</v>
      </c>
      <c r="FHL89" s="651">
        <v>0</v>
      </c>
      <c r="FHM89" s="651">
        <v>0</v>
      </c>
      <c r="FHN89" s="651">
        <v>0</v>
      </c>
      <c r="FHO89" s="651">
        <v>0</v>
      </c>
      <c r="FHP89" s="651">
        <v>0</v>
      </c>
      <c r="FHQ89" s="651">
        <v>0</v>
      </c>
      <c r="FHR89" s="651">
        <v>0</v>
      </c>
      <c r="FHS89" s="651">
        <v>0</v>
      </c>
      <c r="FHT89" s="651">
        <v>0</v>
      </c>
      <c r="FHU89" s="651">
        <v>0</v>
      </c>
      <c r="FHV89" s="651">
        <v>0</v>
      </c>
      <c r="FHW89" s="651">
        <v>0</v>
      </c>
      <c r="FHX89" s="651">
        <v>0</v>
      </c>
      <c r="FHY89" s="651">
        <v>0</v>
      </c>
      <c r="FHZ89" s="651">
        <v>0</v>
      </c>
      <c r="FIA89" s="651">
        <v>0</v>
      </c>
      <c r="FIB89" s="651">
        <v>0</v>
      </c>
      <c r="FIC89" s="651">
        <v>0</v>
      </c>
      <c r="FID89" s="651">
        <v>0</v>
      </c>
      <c r="FIE89" s="651">
        <v>0</v>
      </c>
      <c r="FIF89" s="651">
        <v>0</v>
      </c>
      <c r="FIG89" s="651">
        <v>0</v>
      </c>
      <c r="FIH89" s="651">
        <v>0</v>
      </c>
      <c r="FII89" s="651">
        <v>0</v>
      </c>
      <c r="FIJ89" s="651">
        <v>0</v>
      </c>
      <c r="FIK89" s="651">
        <v>0</v>
      </c>
      <c r="FIL89" s="651">
        <v>0</v>
      </c>
      <c r="FIM89" s="651">
        <v>0</v>
      </c>
      <c r="FIN89" s="651">
        <v>0</v>
      </c>
      <c r="FIO89" s="651">
        <v>0</v>
      </c>
      <c r="FIP89" s="651">
        <v>0</v>
      </c>
      <c r="FIQ89" s="651">
        <v>0</v>
      </c>
      <c r="FIR89" s="651">
        <v>0</v>
      </c>
      <c r="FIS89" s="651">
        <v>0</v>
      </c>
      <c r="FIT89" s="651">
        <v>0</v>
      </c>
      <c r="FIU89" s="651">
        <v>0</v>
      </c>
      <c r="FIV89" s="651">
        <v>0</v>
      </c>
      <c r="FIW89" s="651">
        <v>0</v>
      </c>
      <c r="FIX89" s="651">
        <v>0</v>
      </c>
      <c r="FIY89" s="651">
        <v>0</v>
      </c>
      <c r="FIZ89" s="651">
        <v>0</v>
      </c>
      <c r="FJA89" s="651">
        <v>0</v>
      </c>
      <c r="FJB89" s="651">
        <v>0</v>
      </c>
      <c r="FJC89" s="651">
        <v>0</v>
      </c>
      <c r="FJD89" s="651">
        <v>0</v>
      </c>
      <c r="FJE89" s="651">
        <v>0</v>
      </c>
      <c r="FJF89" s="651">
        <v>0</v>
      </c>
      <c r="FJG89" s="651">
        <v>0</v>
      </c>
      <c r="FJH89" s="651">
        <v>0</v>
      </c>
      <c r="FJI89" s="651">
        <v>0</v>
      </c>
      <c r="FJJ89" s="651">
        <v>0</v>
      </c>
      <c r="FJK89" s="651">
        <v>0</v>
      </c>
      <c r="FJL89" s="651">
        <v>0</v>
      </c>
      <c r="FJM89" s="651">
        <v>0</v>
      </c>
      <c r="FJN89" s="651">
        <v>0</v>
      </c>
      <c r="FJO89" s="651">
        <v>0</v>
      </c>
      <c r="FJP89" s="651">
        <v>0</v>
      </c>
      <c r="FJQ89" s="651">
        <v>0</v>
      </c>
      <c r="FJR89" s="651">
        <v>0</v>
      </c>
      <c r="FJS89" s="651">
        <v>0</v>
      </c>
      <c r="FJT89" s="651">
        <v>0</v>
      </c>
      <c r="FJU89" s="651">
        <v>0</v>
      </c>
      <c r="FJV89" s="651">
        <v>0</v>
      </c>
      <c r="FJW89" s="651">
        <v>0</v>
      </c>
      <c r="FJX89" s="651">
        <v>0</v>
      </c>
      <c r="FJY89" s="651">
        <v>0</v>
      </c>
      <c r="FJZ89" s="651">
        <v>0</v>
      </c>
      <c r="FKA89" s="651">
        <v>0</v>
      </c>
      <c r="FKB89" s="651">
        <v>0</v>
      </c>
      <c r="FKC89" s="651">
        <v>0</v>
      </c>
      <c r="FKD89" s="651">
        <v>0</v>
      </c>
      <c r="FKE89" s="651">
        <v>0</v>
      </c>
      <c r="FKF89" s="651">
        <v>0</v>
      </c>
      <c r="FKG89" s="651">
        <v>0</v>
      </c>
      <c r="FKH89" s="651">
        <v>0</v>
      </c>
      <c r="FKI89" s="651">
        <v>0</v>
      </c>
      <c r="FKJ89" s="651">
        <v>0</v>
      </c>
      <c r="FKK89" s="651">
        <v>0</v>
      </c>
      <c r="FKL89" s="651">
        <v>0</v>
      </c>
      <c r="FKM89" s="651">
        <v>0</v>
      </c>
      <c r="FKN89" s="651">
        <v>0</v>
      </c>
      <c r="FKO89" s="651">
        <v>0</v>
      </c>
      <c r="FKP89" s="651">
        <v>0</v>
      </c>
      <c r="FKQ89" s="651">
        <v>0</v>
      </c>
      <c r="FKR89" s="651">
        <v>0</v>
      </c>
      <c r="FKS89" s="651">
        <v>0</v>
      </c>
      <c r="FKT89" s="651">
        <v>0</v>
      </c>
      <c r="FKU89" s="651">
        <v>0</v>
      </c>
      <c r="FKV89" s="651">
        <v>0</v>
      </c>
      <c r="FKW89" s="651">
        <v>0</v>
      </c>
      <c r="FKX89" s="651">
        <v>0</v>
      </c>
      <c r="FKY89" s="651">
        <v>0</v>
      </c>
      <c r="FKZ89" s="651">
        <v>0</v>
      </c>
      <c r="FLA89" s="651">
        <v>0</v>
      </c>
      <c r="FLB89" s="651">
        <v>0</v>
      </c>
      <c r="FLC89" s="651">
        <v>0</v>
      </c>
      <c r="FLD89" s="651">
        <v>0</v>
      </c>
      <c r="FLE89" s="651">
        <v>0</v>
      </c>
      <c r="FLF89" s="651">
        <v>0</v>
      </c>
      <c r="FLG89" s="651">
        <v>0</v>
      </c>
      <c r="FLH89" s="651">
        <v>0</v>
      </c>
      <c r="FLI89" s="651">
        <v>0</v>
      </c>
      <c r="FLJ89" s="651">
        <v>0</v>
      </c>
      <c r="FLK89" s="651">
        <v>0</v>
      </c>
      <c r="FLL89" s="651">
        <v>0</v>
      </c>
      <c r="FLM89" s="651">
        <v>0</v>
      </c>
      <c r="FLN89" s="651">
        <v>0</v>
      </c>
      <c r="FLO89" s="651">
        <v>0</v>
      </c>
      <c r="FLP89" s="651">
        <v>0</v>
      </c>
      <c r="FLQ89" s="651">
        <v>0</v>
      </c>
      <c r="FLR89" s="651">
        <v>0</v>
      </c>
      <c r="FLS89" s="651">
        <v>0</v>
      </c>
      <c r="FLT89" s="651">
        <v>0</v>
      </c>
      <c r="FLU89" s="651">
        <v>0</v>
      </c>
      <c r="FLV89" s="651">
        <v>0</v>
      </c>
      <c r="FLW89" s="651">
        <v>0</v>
      </c>
      <c r="FLX89" s="651">
        <v>0</v>
      </c>
      <c r="FLY89" s="651">
        <v>0</v>
      </c>
      <c r="FLZ89" s="651">
        <v>0</v>
      </c>
      <c r="FMA89" s="651">
        <v>0</v>
      </c>
      <c r="FMB89" s="651">
        <v>0</v>
      </c>
      <c r="FMC89" s="651">
        <v>0</v>
      </c>
      <c r="FMD89" s="651">
        <v>0</v>
      </c>
      <c r="FME89" s="651">
        <v>0</v>
      </c>
      <c r="FMF89" s="651">
        <v>0</v>
      </c>
      <c r="FMG89" s="651">
        <v>0</v>
      </c>
      <c r="FMH89" s="651">
        <v>0</v>
      </c>
      <c r="FMI89" s="651">
        <v>0</v>
      </c>
      <c r="FMJ89" s="651">
        <v>0</v>
      </c>
      <c r="FMK89" s="651">
        <v>0</v>
      </c>
      <c r="FML89" s="651">
        <v>0</v>
      </c>
      <c r="FMM89" s="651">
        <v>0</v>
      </c>
      <c r="FMN89" s="651">
        <v>0</v>
      </c>
      <c r="FMO89" s="651">
        <v>0</v>
      </c>
      <c r="FMP89" s="651">
        <v>0</v>
      </c>
      <c r="FMQ89" s="651">
        <v>0</v>
      </c>
      <c r="FMR89" s="651">
        <v>0</v>
      </c>
      <c r="FMS89" s="651">
        <v>0</v>
      </c>
      <c r="FMT89" s="651">
        <v>0</v>
      </c>
      <c r="FMU89" s="651">
        <v>0</v>
      </c>
      <c r="FMV89" s="651">
        <v>0</v>
      </c>
      <c r="FMW89" s="651">
        <v>0</v>
      </c>
      <c r="FMX89" s="651">
        <v>0</v>
      </c>
      <c r="FMY89" s="651">
        <v>0</v>
      </c>
      <c r="FMZ89" s="651">
        <v>0</v>
      </c>
      <c r="FNA89" s="651">
        <v>0</v>
      </c>
      <c r="FNB89" s="651">
        <v>0</v>
      </c>
      <c r="FNC89" s="651">
        <v>0</v>
      </c>
      <c r="FND89" s="651">
        <v>0</v>
      </c>
      <c r="FNE89" s="651">
        <v>0</v>
      </c>
      <c r="FNF89" s="651">
        <v>0</v>
      </c>
      <c r="FNG89" s="651">
        <v>0</v>
      </c>
      <c r="FNH89" s="651">
        <v>0</v>
      </c>
      <c r="FNI89" s="651">
        <v>0</v>
      </c>
      <c r="FNJ89" s="651">
        <v>0</v>
      </c>
      <c r="FNK89" s="651">
        <v>0</v>
      </c>
      <c r="FNL89" s="651">
        <v>0</v>
      </c>
      <c r="FNM89" s="651">
        <v>0</v>
      </c>
      <c r="FNN89" s="651">
        <v>0</v>
      </c>
      <c r="FNO89" s="651">
        <v>0</v>
      </c>
      <c r="FNP89" s="651">
        <v>0</v>
      </c>
      <c r="FNQ89" s="651">
        <v>0</v>
      </c>
      <c r="FNR89" s="651">
        <v>0</v>
      </c>
      <c r="FNS89" s="651">
        <v>0</v>
      </c>
      <c r="FNT89" s="651">
        <v>0</v>
      </c>
      <c r="FNU89" s="651">
        <v>0</v>
      </c>
      <c r="FNV89" s="651">
        <v>0</v>
      </c>
      <c r="FNW89" s="651">
        <v>0</v>
      </c>
      <c r="FNX89" s="651">
        <v>0</v>
      </c>
      <c r="FNY89" s="651">
        <v>0</v>
      </c>
      <c r="FNZ89" s="651">
        <v>0</v>
      </c>
      <c r="FOA89" s="651">
        <v>0</v>
      </c>
      <c r="FOB89" s="651">
        <v>0</v>
      </c>
      <c r="FOC89" s="651">
        <v>0</v>
      </c>
      <c r="FOD89" s="651">
        <v>0</v>
      </c>
      <c r="FOE89" s="651">
        <v>0</v>
      </c>
      <c r="FOF89" s="651">
        <v>0</v>
      </c>
      <c r="FOG89" s="651">
        <v>0</v>
      </c>
      <c r="FOH89" s="651">
        <v>0</v>
      </c>
      <c r="FOI89" s="651">
        <v>0</v>
      </c>
      <c r="FOJ89" s="651">
        <v>0</v>
      </c>
      <c r="FOK89" s="651">
        <v>0</v>
      </c>
      <c r="FOL89" s="651">
        <v>0</v>
      </c>
      <c r="FOM89" s="651">
        <v>0</v>
      </c>
      <c r="FON89" s="651">
        <v>0</v>
      </c>
      <c r="FOO89" s="651">
        <v>0</v>
      </c>
      <c r="FOP89" s="651">
        <v>0</v>
      </c>
      <c r="FOQ89" s="651">
        <v>0</v>
      </c>
      <c r="FOR89" s="651">
        <v>0</v>
      </c>
      <c r="FOS89" s="651">
        <v>0</v>
      </c>
      <c r="FOT89" s="651">
        <v>0</v>
      </c>
      <c r="FOU89" s="651">
        <v>0</v>
      </c>
      <c r="FOV89" s="651">
        <v>0</v>
      </c>
      <c r="FOW89" s="651">
        <v>0</v>
      </c>
      <c r="FOX89" s="651">
        <v>0</v>
      </c>
      <c r="FOY89" s="651">
        <v>0</v>
      </c>
      <c r="FOZ89" s="651">
        <v>0</v>
      </c>
      <c r="FPA89" s="651">
        <v>0</v>
      </c>
      <c r="FPB89" s="651">
        <v>0</v>
      </c>
      <c r="FPC89" s="651">
        <v>0</v>
      </c>
      <c r="FPD89" s="651">
        <v>0</v>
      </c>
      <c r="FPE89" s="651">
        <v>0</v>
      </c>
      <c r="FPF89" s="651">
        <v>0</v>
      </c>
      <c r="FPG89" s="651">
        <v>0</v>
      </c>
      <c r="FPH89" s="651">
        <v>0</v>
      </c>
      <c r="FPI89" s="651">
        <v>0</v>
      </c>
      <c r="FPJ89" s="651">
        <v>0</v>
      </c>
      <c r="FPK89" s="651">
        <v>0</v>
      </c>
      <c r="FPL89" s="651">
        <v>0</v>
      </c>
      <c r="FPM89" s="651">
        <v>0</v>
      </c>
      <c r="FPN89" s="651">
        <v>0</v>
      </c>
      <c r="FPO89" s="651">
        <v>0</v>
      </c>
      <c r="FPP89" s="651">
        <v>0</v>
      </c>
      <c r="FPQ89" s="651">
        <v>0</v>
      </c>
      <c r="FPR89" s="651">
        <v>0</v>
      </c>
      <c r="FPS89" s="651">
        <v>0</v>
      </c>
      <c r="FPT89" s="651">
        <v>0</v>
      </c>
      <c r="FPU89" s="651">
        <v>0</v>
      </c>
      <c r="FPV89" s="651">
        <v>0</v>
      </c>
      <c r="FPW89" s="651">
        <v>0</v>
      </c>
      <c r="FPX89" s="651">
        <v>0</v>
      </c>
      <c r="FPY89" s="651">
        <v>0</v>
      </c>
      <c r="FPZ89" s="651">
        <v>0</v>
      </c>
      <c r="FQA89" s="651">
        <v>0</v>
      </c>
      <c r="FQB89" s="651">
        <v>0</v>
      </c>
      <c r="FQC89" s="651">
        <v>0</v>
      </c>
      <c r="FQD89" s="651">
        <v>0</v>
      </c>
      <c r="FQE89" s="651">
        <v>0</v>
      </c>
      <c r="FQF89" s="651">
        <v>0</v>
      </c>
      <c r="FQG89" s="651">
        <v>0</v>
      </c>
      <c r="FQH89" s="651">
        <v>0</v>
      </c>
      <c r="FQI89" s="651">
        <v>0</v>
      </c>
      <c r="FQJ89" s="651">
        <v>0</v>
      </c>
      <c r="FQK89" s="651">
        <v>0</v>
      </c>
      <c r="FQL89" s="651">
        <v>0</v>
      </c>
      <c r="FQM89" s="651">
        <v>0</v>
      </c>
      <c r="FQN89" s="651">
        <v>0</v>
      </c>
      <c r="FQO89" s="651">
        <v>0</v>
      </c>
      <c r="FQP89" s="651">
        <v>0</v>
      </c>
      <c r="FQQ89" s="651">
        <v>0</v>
      </c>
      <c r="FQR89" s="651">
        <v>0</v>
      </c>
      <c r="FQS89" s="651">
        <v>0</v>
      </c>
      <c r="FQT89" s="651">
        <v>0</v>
      </c>
      <c r="FQU89" s="651">
        <v>0</v>
      </c>
      <c r="FQV89" s="651">
        <v>0</v>
      </c>
      <c r="FQW89" s="651">
        <v>0</v>
      </c>
      <c r="FQX89" s="651">
        <v>0</v>
      </c>
      <c r="FQY89" s="651">
        <v>0</v>
      </c>
      <c r="FQZ89" s="651">
        <v>0</v>
      </c>
      <c r="FRA89" s="651">
        <v>0</v>
      </c>
      <c r="FRB89" s="651">
        <v>0</v>
      </c>
      <c r="FRC89" s="651">
        <v>0</v>
      </c>
      <c r="FRD89" s="651">
        <v>0</v>
      </c>
      <c r="FRE89" s="651">
        <v>0</v>
      </c>
      <c r="FRF89" s="651">
        <v>0</v>
      </c>
      <c r="FRG89" s="651">
        <v>0</v>
      </c>
      <c r="FRH89" s="651">
        <v>0</v>
      </c>
      <c r="FRI89" s="651">
        <v>0</v>
      </c>
      <c r="FRJ89" s="651">
        <v>0</v>
      </c>
      <c r="FRK89" s="651">
        <v>0</v>
      </c>
      <c r="FRL89" s="651">
        <v>0</v>
      </c>
      <c r="FRM89" s="651">
        <v>0</v>
      </c>
      <c r="FRN89" s="651">
        <v>0</v>
      </c>
      <c r="FRO89" s="651">
        <v>0</v>
      </c>
      <c r="FRP89" s="651">
        <v>0</v>
      </c>
      <c r="FRQ89" s="651">
        <v>0</v>
      </c>
      <c r="FRR89" s="651">
        <v>0</v>
      </c>
      <c r="FRS89" s="651">
        <v>0</v>
      </c>
      <c r="FRT89" s="651">
        <v>0</v>
      </c>
      <c r="FRU89" s="651">
        <v>0</v>
      </c>
      <c r="FRV89" s="651">
        <v>0</v>
      </c>
      <c r="FRW89" s="651">
        <v>0</v>
      </c>
      <c r="FRX89" s="651">
        <v>0</v>
      </c>
      <c r="FRY89" s="651">
        <v>0</v>
      </c>
      <c r="FRZ89" s="651">
        <v>0</v>
      </c>
      <c r="FSA89" s="651">
        <v>0</v>
      </c>
      <c r="FSB89" s="651">
        <v>0</v>
      </c>
      <c r="FSC89" s="651">
        <v>0</v>
      </c>
      <c r="FSD89" s="651">
        <v>0</v>
      </c>
      <c r="FSE89" s="651">
        <v>0</v>
      </c>
      <c r="FSF89" s="651">
        <v>0</v>
      </c>
      <c r="FSG89" s="651">
        <v>0</v>
      </c>
      <c r="FSH89" s="651">
        <v>0</v>
      </c>
      <c r="FSI89" s="651">
        <v>0</v>
      </c>
      <c r="FSJ89" s="651">
        <v>0</v>
      </c>
      <c r="FSK89" s="651">
        <v>0</v>
      </c>
      <c r="FSL89" s="651">
        <v>0</v>
      </c>
      <c r="FSM89" s="651">
        <v>0</v>
      </c>
      <c r="FSN89" s="651">
        <v>0</v>
      </c>
      <c r="FSO89" s="651">
        <v>0</v>
      </c>
      <c r="FSP89" s="651">
        <v>0</v>
      </c>
      <c r="FSQ89" s="651">
        <v>0</v>
      </c>
      <c r="FSR89" s="651">
        <v>0</v>
      </c>
      <c r="FSS89" s="651">
        <v>0</v>
      </c>
      <c r="FST89" s="651">
        <v>0</v>
      </c>
      <c r="FSU89" s="651">
        <v>0</v>
      </c>
      <c r="FSV89" s="651">
        <v>0</v>
      </c>
      <c r="FSW89" s="651">
        <v>0</v>
      </c>
      <c r="FSX89" s="651">
        <v>0</v>
      </c>
      <c r="FSY89" s="651">
        <v>0</v>
      </c>
      <c r="FSZ89" s="651">
        <v>0</v>
      </c>
      <c r="FTA89" s="651">
        <v>0</v>
      </c>
      <c r="FTB89" s="651">
        <v>0</v>
      </c>
      <c r="FTC89" s="651">
        <v>0</v>
      </c>
      <c r="FTD89" s="651">
        <v>0</v>
      </c>
      <c r="FTE89" s="651">
        <v>0</v>
      </c>
      <c r="FTF89" s="651">
        <v>0</v>
      </c>
      <c r="FTG89" s="651">
        <v>0</v>
      </c>
      <c r="FTH89" s="651">
        <v>0</v>
      </c>
      <c r="FTI89" s="651">
        <v>0</v>
      </c>
      <c r="FTJ89" s="651">
        <v>0</v>
      </c>
      <c r="FTK89" s="651">
        <v>0</v>
      </c>
      <c r="FTL89" s="651">
        <v>0</v>
      </c>
      <c r="FTM89" s="651">
        <v>0</v>
      </c>
      <c r="FTN89" s="651">
        <v>0</v>
      </c>
      <c r="FTO89" s="651">
        <v>0</v>
      </c>
      <c r="FTP89" s="651">
        <v>0</v>
      </c>
      <c r="FTQ89" s="651">
        <v>0</v>
      </c>
      <c r="FTR89" s="651">
        <v>0</v>
      </c>
      <c r="FTS89" s="651">
        <v>0</v>
      </c>
      <c r="FTT89" s="651">
        <v>0</v>
      </c>
      <c r="FTU89" s="651">
        <v>0</v>
      </c>
      <c r="FTV89" s="651">
        <v>0</v>
      </c>
      <c r="FTW89" s="651">
        <v>0</v>
      </c>
      <c r="FTX89" s="651">
        <v>0</v>
      </c>
      <c r="FTY89" s="651">
        <v>0</v>
      </c>
      <c r="FTZ89" s="651">
        <v>0</v>
      </c>
      <c r="FUA89" s="651">
        <v>0</v>
      </c>
      <c r="FUB89" s="651">
        <v>0</v>
      </c>
      <c r="FUC89" s="651">
        <v>0</v>
      </c>
      <c r="FUD89" s="651">
        <v>0</v>
      </c>
      <c r="FUE89" s="651">
        <v>0</v>
      </c>
      <c r="FUF89" s="651">
        <v>0</v>
      </c>
      <c r="FUG89" s="651">
        <v>0</v>
      </c>
      <c r="FUH89" s="651">
        <v>0</v>
      </c>
      <c r="FUI89" s="651">
        <v>0</v>
      </c>
      <c r="FUJ89" s="651">
        <v>0</v>
      </c>
      <c r="FUK89" s="651">
        <v>0</v>
      </c>
      <c r="FUL89" s="651">
        <v>0</v>
      </c>
      <c r="FUM89" s="651">
        <v>0</v>
      </c>
      <c r="FUN89" s="651">
        <v>0</v>
      </c>
      <c r="FUO89" s="651">
        <v>0</v>
      </c>
      <c r="FUP89" s="651">
        <v>0</v>
      </c>
      <c r="FUQ89" s="651">
        <v>0</v>
      </c>
      <c r="FUR89" s="651">
        <v>0</v>
      </c>
      <c r="FUS89" s="651">
        <v>0</v>
      </c>
      <c r="FUT89" s="651">
        <v>0</v>
      </c>
      <c r="FUU89" s="651">
        <v>0</v>
      </c>
      <c r="FUV89" s="651">
        <v>0</v>
      </c>
      <c r="FUW89" s="651">
        <v>0</v>
      </c>
      <c r="FUX89" s="651">
        <v>0</v>
      </c>
      <c r="FUY89" s="651">
        <v>0</v>
      </c>
      <c r="FUZ89" s="651">
        <v>0</v>
      </c>
      <c r="FVA89" s="651">
        <v>0</v>
      </c>
      <c r="FVB89" s="651">
        <v>0</v>
      </c>
      <c r="FVC89" s="651">
        <v>0</v>
      </c>
      <c r="FVD89" s="651">
        <v>0</v>
      </c>
      <c r="FVE89" s="651">
        <v>0</v>
      </c>
      <c r="FVF89" s="651">
        <v>0</v>
      </c>
      <c r="FVG89" s="651">
        <v>0</v>
      </c>
      <c r="FVH89" s="651">
        <v>0</v>
      </c>
      <c r="FVI89" s="651">
        <v>0</v>
      </c>
      <c r="FVJ89" s="651">
        <v>0</v>
      </c>
      <c r="FVK89" s="651">
        <v>0</v>
      </c>
      <c r="FVL89" s="651">
        <v>0</v>
      </c>
      <c r="FVM89" s="651">
        <v>0</v>
      </c>
      <c r="FVN89" s="651">
        <v>0</v>
      </c>
      <c r="FVO89" s="651">
        <v>0</v>
      </c>
      <c r="FVP89" s="651">
        <v>0</v>
      </c>
      <c r="FVQ89" s="651">
        <v>0</v>
      </c>
      <c r="FVR89" s="651">
        <v>0</v>
      </c>
      <c r="FVS89" s="651">
        <v>0</v>
      </c>
      <c r="FVT89" s="651">
        <v>0</v>
      </c>
      <c r="FVU89" s="651">
        <v>0</v>
      </c>
      <c r="FVV89" s="651">
        <v>0</v>
      </c>
      <c r="FVW89" s="651">
        <v>0</v>
      </c>
      <c r="FVX89" s="651">
        <v>0</v>
      </c>
      <c r="FVY89" s="651">
        <v>0</v>
      </c>
      <c r="FVZ89" s="651">
        <v>0</v>
      </c>
      <c r="FWA89" s="651">
        <v>0</v>
      </c>
      <c r="FWB89" s="651">
        <v>0</v>
      </c>
      <c r="FWC89" s="651">
        <v>0</v>
      </c>
      <c r="FWD89" s="651">
        <v>0</v>
      </c>
      <c r="FWE89" s="651">
        <v>0</v>
      </c>
      <c r="FWF89" s="651">
        <v>0</v>
      </c>
      <c r="FWG89" s="651">
        <v>0</v>
      </c>
      <c r="FWH89" s="651">
        <v>0</v>
      </c>
      <c r="FWI89" s="651">
        <v>0</v>
      </c>
      <c r="FWJ89" s="651">
        <v>0</v>
      </c>
      <c r="FWK89" s="651">
        <v>0</v>
      </c>
      <c r="FWL89" s="651">
        <v>0</v>
      </c>
      <c r="FWM89" s="651">
        <v>0</v>
      </c>
      <c r="FWN89" s="651">
        <v>0</v>
      </c>
      <c r="FWO89" s="651">
        <v>0</v>
      </c>
      <c r="FWP89" s="651">
        <v>0</v>
      </c>
      <c r="FWQ89" s="651">
        <v>0</v>
      </c>
      <c r="FWR89" s="651">
        <v>0</v>
      </c>
      <c r="FWS89" s="651">
        <v>0</v>
      </c>
      <c r="FWT89" s="651">
        <v>0</v>
      </c>
      <c r="FWU89" s="651">
        <v>0</v>
      </c>
      <c r="FWV89" s="651">
        <v>0</v>
      </c>
      <c r="FWW89" s="651">
        <v>0</v>
      </c>
      <c r="FWX89" s="651">
        <v>0</v>
      </c>
      <c r="FWY89" s="651">
        <v>0</v>
      </c>
      <c r="FWZ89" s="651">
        <v>0</v>
      </c>
      <c r="FXA89" s="651">
        <v>0</v>
      </c>
      <c r="FXB89" s="651">
        <v>0</v>
      </c>
      <c r="FXC89" s="651">
        <v>0</v>
      </c>
      <c r="FXD89" s="651">
        <v>0</v>
      </c>
      <c r="FXE89" s="651">
        <v>0</v>
      </c>
      <c r="FXF89" s="651">
        <v>0</v>
      </c>
      <c r="FXG89" s="651">
        <v>0</v>
      </c>
      <c r="FXH89" s="651">
        <v>0</v>
      </c>
      <c r="FXI89" s="651">
        <v>0</v>
      </c>
      <c r="FXJ89" s="651">
        <v>0</v>
      </c>
      <c r="FXK89" s="651">
        <v>0</v>
      </c>
      <c r="FXL89" s="651">
        <v>0</v>
      </c>
      <c r="FXM89" s="651">
        <v>0</v>
      </c>
      <c r="FXN89" s="651">
        <v>0</v>
      </c>
      <c r="FXO89" s="651">
        <v>0</v>
      </c>
      <c r="FXP89" s="651">
        <v>0</v>
      </c>
      <c r="FXQ89" s="651">
        <v>0</v>
      </c>
      <c r="FXR89" s="651">
        <v>0</v>
      </c>
      <c r="FXS89" s="651">
        <v>0</v>
      </c>
      <c r="FXT89" s="651">
        <v>0</v>
      </c>
      <c r="FXU89" s="651">
        <v>0</v>
      </c>
      <c r="FXV89" s="651">
        <v>0</v>
      </c>
      <c r="FXW89" s="651">
        <v>0</v>
      </c>
      <c r="FXX89" s="651">
        <v>0</v>
      </c>
      <c r="FXY89" s="651">
        <v>0</v>
      </c>
      <c r="FXZ89" s="651">
        <v>0</v>
      </c>
      <c r="FYA89" s="651">
        <v>0</v>
      </c>
      <c r="FYB89" s="651">
        <v>0</v>
      </c>
      <c r="FYC89" s="651">
        <v>0</v>
      </c>
      <c r="FYD89" s="651">
        <v>0</v>
      </c>
      <c r="FYE89" s="651">
        <v>0</v>
      </c>
      <c r="FYF89" s="651">
        <v>0</v>
      </c>
      <c r="FYG89" s="651">
        <v>0</v>
      </c>
      <c r="FYH89" s="651">
        <v>0</v>
      </c>
      <c r="FYI89" s="651">
        <v>0</v>
      </c>
      <c r="FYJ89" s="651">
        <v>0</v>
      </c>
      <c r="FYK89" s="651">
        <v>0</v>
      </c>
      <c r="FYL89" s="651">
        <v>0</v>
      </c>
      <c r="FYM89" s="651">
        <v>0</v>
      </c>
      <c r="FYN89" s="651">
        <v>0</v>
      </c>
      <c r="FYO89" s="651">
        <v>0</v>
      </c>
      <c r="FYP89" s="651">
        <v>0</v>
      </c>
      <c r="FYQ89" s="651">
        <v>0</v>
      </c>
      <c r="FYR89" s="651">
        <v>0</v>
      </c>
      <c r="FYS89" s="651">
        <v>0</v>
      </c>
      <c r="FYT89" s="651">
        <v>0</v>
      </c>
      <c r="FYU89" s="651">
        <v>0</v>
      </c>
      <c r="FYV89" s="651">
        <v>0</v>
      </c>
      <c r="FYW89" s="651">
        <v>0</v>
      </c>
      <c r="FYX89" s="651">
        <v>0</v>
      </c>
      <c r="FYY89" s="651">
        <v>0</v>
      </c>
      <c r="FYZ89" s="651">
        <v>0</v>
      </c>
      <c r="FZA89" s="651">
        <v>0</v>
      </c>
      <c r="FZB89" s="651">
        <v>0</v>
      </c>
      <c r="FZC89" s="651">
        <v>0</v>
      </c>
      <c r="FZD89" s="651">
        <v>0</v>
      </c>
      <c r="FZE89" s="651">
        <v>0</v>
      </c>
      <c r="FZF89" s="651">
        <v>0</v>
      </c>
      <c r="FZG89" s="651">
        <v>0</v>
      </c>
      <c r="FZH89" s="651">
        <v>0</v>
      </c>
      <c r="FZI89" s="651">
        <v>0</v>
      </c>
      <c r="FZJ89" s="651">
        <v>0</v>
      </c>
      <c r="FZK89" s="651">
        <v>0</v>
      </c>
      <c r="FZL89" s="651">
        <v>0</v>
      </c>
      <c r="FZM89" s="651">
        <v>0</v>
      </c>
      <c r="FZN89" s="651">
        <v>0</v>
      </c>
      <c r="FZO89" s="651">
        <v>0</v>
      </c>
      <c r="FZP89" s="651">
        <v>0</v>
      </c>
      <c r="FZQ89" s="651">
        <v>0</v>
      </c>
      <c r="FZR89" s="651">
        <v>0</v>
      </c>
      <c r="FZS89" s="651">
        <v>0</v>
      </c>
      <c r="FZT89" s="651">
        <v>0</v>
      </c>
      <c r="FZU89" s="651">
        <v>0</v>
      </c>
      <c r="FZV89" s="651">
        <v>0</v>
      </c>
      <c r="FZW89" s="651">
        <v>0</v>
      </c>
      <c r="FZX89" s="651">
        <v>0</v>
      </c>
      <c r="FZY89" s="651">
        <v>0</v>
      </c>
      <c r="FZZ89" s="651">
        <v>0</v>
      </c>
      <c r="GAA89" s="651">
        <v>0</v>
      </c>
      <c r="GAB89" s="651">
        <v>0</v>
      </c>
      <c r="GAC89" s="651">
        <v>0</v>
      </c>
      <c r="GAD89" s="651">
        <v>0</v>
      </c>
      <c r="GAE89" s="651">
        <v>0</v>
      </c>
      <c r="GAF89" s="651">
        <v>0</v>
      </c>
      <c r="GAG89" s="651">
        <v>0</v>
      </c>
      <c r="GAH89" s="651">
        <v>0</v>
      </c>
      <c r="GAI89" s="651">
        <v>0</v>
      </c>
      <c r="GAJ89" s="651">
        <v>0</v>
      </c>
      <c r="GAK89" s="651">
        <v>0</v>
      </c>
      <c r="GAL89" s="651">
        <v>0</v>
      </c>
      <c r="GAM89" s="651">
        <v>0</v>
      </c>
      <c r="GAN89" s="651">
        <v>0</v>
      </c>
      <c r="GAO89" s="651">
        <v>0</v>
      </c>
      <c r="GAP89" s="651">
        <v>0</v>
      </c>
      <c r="GAQ89" s="651">
        <v>0</v>
      </c>
      <c r="GAR89" s="651">
        <v>0</v>
      </c>
      <c r="GAS89" s="651">
        <v>0</v>
      </c>
      <c r="GAT89" s="651">
        <v>0</v>
      </c>
      <c r="GAU89" s="651">
        <v>0</v>
      </c>
      <c r="GAV89" s="651">
        <v>0</v>
      </c>
      <c r="GAW89" s="651">
        <v>0</v>
      </c>
      <c r="GAX89" s="651">
        <v>0</v>
      </c>
      <c r="GAY89" s="651">
        <v>0</v>
      </c>
      <c r="GAZ89" s="651">
        <v>0</v>
      </c>
      <c r="GBA89" s="651">
        <v>0</v>
      </c>
      <c r="GBB89" s="651">
        <v>0</v>
      </c>
      <c r="GBC89" s="651">
        <v>0</v>
      </c>
      <c r="GBD89" s="651">
        <v>0</v>
      </c>
      <c r="GBE89" s="651">
        <v>0</v>
      </c>
      <c r="GBF89" s="651">
        <v>0</v>
      </c>
      <c r="GBG89" s="651">
        <v>0</v>
      </c>
      <c r="GBH89" s="651">
        <v>0</v>
      </c>
      <c r="GBI89" s="651">
        <v>0</v>
      </c>
      <c r="GBJ89" s="651">
        <v>0</v>
      </c>
      <c r="GBK89" s="651">
        <v>0</v>
      </c>
      <c r="GBL89" s="651">
        <v>0</v>
      </c>
      <c r="GBM89" s="651">
        <v>0</v>
      </c>
      <c r="GBN89" s="651">
        <v>0</v>
      </c>
      <c r="GBO89" s="651">
        <v>0</v>
      </c>
      <c r="GBP89" s="651">
        <v>0</v>
      </c>
      <c r="GBQ89" s="651">
        <v>0</v>
      </c>
      <c r="GBR89" s="651">
        <v>0</v>
      </c>
      <c r="GBS89" s="651">
        <v>0</v>
      </c>
      <c r="GBT89" s="651">
        <v>0</v>
      </c>
      <c r="GBU89" s="651">
        <v>0</v>
      </c>
      <c r="GBV89" s="651">
        <v>0</v>
      </c>
      <c r="GBW89" s="651">
        <v>0</v>
      </c>
      <c r="GBX89" s="651">
        <v>0</v>
      </c>
      <c r="GBY89" s="651">
        <v>0</v>
      </c>
      <c r="GBZ89" s="651">
        <v>0</v>
      </c>
      <c r="GCA89" s="651">
        <v>0</v>
      </c>
      <c r="GCB89" s="651">
        <v>0</v>
      </c>
      <c r="GCC89" s="651">
        <v>0</v>
      </c>
      <c r="GCD89" s="651">
        <v>0</v>
      </c>
      <c r="GCE89" s="651">
        <v>0</v>
      </c>
      <c r="GCF89" s="651">
        <v>0</v>
      </c>
      <c r="GCG89" s="651">
        <v>0</v>
      </c>
      <c r="GCH89" s="651">
        <v>0</v>
      </c>
      <c r="GCI89" s="651">
        <v>0</v>
      </c>
      <c r="GCJ89" s="651">
        <v>0</v>
      </c>
      <c r="GCK89" s="651">
        <v>0</v>
      </c>
      <c r="GCL89" s="651">
        <v>0</v>
      </c>
      <c r="GCM89" s="651">
        <v>0</v>
      </c>
      <c r="GCN89" s="651">
        <v>0</v>
      </c>
      <c r="GCO89" s="651">
        <v>0</v>
      </c>
      <c r="GCP89" s="651">
        <v>0</v>
      </c>
      <c r="GCQ89" s="651">
        <v>0</v>
      </c>
      <c r="GCR89" s="651">
        <v>0</v>
      </c>
      <c r="GCS89" s="651">
        <v>0</v>
      </c>
      <c r="GCT89" s="651">
        <v>0</v>
      </c>
      <c r="GCU89" s="651">
        <v>0</v>
      </c>
      <c r="GCV89" s="651">
        <v>0</v>
      </c>
      <c r="GCW89" s="651">
        <v>0</v>
      </c>
      <c r="GCX89" s="651">
        <v>0</v>
      </c>
      <c r="GCY89" s="651">
        <v>0</v>
      </c>
      <c r="GCZ89" s="651">
        <v>0</v>
      </c>
      <c r="GDA89" s="651">
        <v>0</v>
      </c>
      <c r="GDB89" s="651">
        <v>0</v>
      </c>
      <c r="GDC89" s="651">
        <v>0</v>
      </c>
      <c r="GDD89" s="651">
        <v>0</v>
      </c>
      <c r="GDE89" s="651">
        <v>0</v>
      </c>
      <c r="GDF89" s="651">
        <v>0</v>
      </c>
      <c r="GDG89" s="651">
        <v>0</v>
      </c>
      <c r="GDH89" s="651">
        <v>0</v>
      </c>
      <c r="GDI89" s="651">
        <v>0</v>
      </c>
      <c r="GDJ89" s="651">
        <v>0</v>
      </c>
      <c r="GDK89" s="651">
        <v>0</v>
      </c>
      <c r="GDL89" s="651">
        <v>0</v>
      </c>
      <c r="GDM89" s="651">
        <v>0</v>
      </c>
      <c r="GDN89" s="651">
        <v>0</v>
      </c>
      <c r="GDO89" s="651">
        <v>0</v>
      </c>
      <c r="GDP89" s="651">
        <v>0</v>
      </c>
      <c r="GDQ89" s="651">
        <v>0</v>
      </c>
      <c r="GDR89" s="651">
        <v>0</v>
      </c>
      <c r="GDS89" s="651">
        <v>0</v>
      </c>
      <c r="GDT89" s="651">
        <v>0</v>
      </c>
      <c r="GDU89" s="651">
        <v>0</v>
      </c>
      <c r="GDV89" s="651">
        <v>0</v>
      </c>
      <c r="GDW89" s="651">
        <v>0</v>
      </c>
      <c r="GDX89" s="651">
        <v>0</v>
      </c>
      <c r="GDY89" s="651">
        <v>0</v>
      </c>
      <c r="GDZ89" s="651">
        <v>0</v>
      </c>
      <c r="GEA89" s="651">
        <v>0</v>
      </c>
      <c r="GEB89" s="651">
        <v>0</v>
      </c>
      <c r="GEC89" s="651">
        <v>0</v>
      </c>
      <c r="GED89" s="651">
        <v>0</v>
      </c>
      <c r="GEE89" s="651">
        <v>0</v>
      </c>
      <c r="GEF89" s="651">
        <v>0</v>
      </c>
      <c r="GEG89" s="651">
        <v>0</v>
      </c>
      <c r="GEH89" s="651">
        <v>0</v>
      </c>
      <c r="GEI89" s="651">
        <v>0</v>
      </c>
      <c r="GEJ89" s="651">
        <v>0</v>
      </c>
      <c r="GEK89" s="651">
        <v>0</v>
      </c>
      <c r="GEL89" s="651">
        <v>0</v>
      </c>
      <c r="GEM89" s="651">
        <v>0</v>
      </c>
      <c r="GEN89" s="651">
        <v>0</v>
      </c>
      <c r="GEO89" s="651">
        <v>0</v>
      </c>
      <c r="GEP89" s="651">
        <v>0</v>
      </c>
      <c r="GEQ89" s="651">
        <v>0</v>
      </c>
      <c r="GER89" s="651">
        <v>0</v>
      </c>
      <c r="GES89" s="651">
        <v>0</v>
      </c>
      <c r="GET89" s="651">
        <v>0</v>
      </c>
      <c r="GEU89" s="651">
        <v>0</v>
      </c>
      <c r="GEV89" s="651">
        <v>0</v>
      </c>
      <c r="GEW89" s="651">
        <v>0</v>
      </c>
      <c r="GEX89" s="651">
        <v>0</v>
      </c>
      <c r="GEY89" s="651">
        <v>0</v>
      </c>
      <c r="GEZ89" s="651">
        <v>0</v>
      </c>
      <c r="GFA89" s="651">
        <v>0</v>
      </c>
      <c r="GFB89" s="651">
        <v>0</v>
      </c>
      <c r="GFC89" s="651">
        <v>0</v>
      </c>
      <c r="GFD89" s="651">
        <v>0</v>
      </c>
      <c r="GFE89" s="651">
        <v>0</v>
      </c>
      <c r="GFF89" s="651">
        <v>0</v>
      </c>
      <c r="GFG89" s="651">
        <v>0</v>
      </c>
      <c r="GFH89" s="651">
        <v>0</v>
      </c>
      <c r="GFI89" s="651">
        <v>0</v>
      </c>
      <c r="GFJ89" s="651">
        <v>0</v>
      </c>
      <c r="GFK89" s="651">
        <v>0</v>
      </c>
      <c r="GFL89" s="651">
        <v>0</v>
      </c>
      <c r="GFM89" s="651">
        <v>0</v>
      </c>
      <c r="GFN89" s="651">
        <v>0</v>
      </c>
      <c r="GFO89" s="651">
        <v>0</v>
      </c>
      <c r="GFP89" s="651">
        <v>0</v>
      </c>
      <c r="GFQ89" s="651">
        <v>0</v>
      </c>
      <c r="GFR89" s="651">
        <v>0</v>
      </c>
      <c r="GFS89" s="651">
        <v>0</v>
      </c>
      <c r="GFT89" s="651">
        <v>0</v>
      </c>
      <c r="GFU89" s="651">
        <v>0</v>
      </c>
      <c r="GFV89" s="651">
        <v>0</v>
      </c>
      <c r="GFW89" s="651">
        <v>0</v>
      </c>
      <c r="GFX89" s="651">
        <v>0</v>
      </c>
      <c r="GFY89" s="651">
        <v>0</v>
      </c>
      <c r="GFZ89" s="651">
        <v>0</v>
      </c>
      <c r="GGA89" s="651">
        <v>0</v>
      </c>
      <c r="GGB89" s="651">
        <v>0</v>
      </c>
      <c r="GGC89" s="651">
        <v>0</v>
      </c>
      <c r="GGD89" s="651">
        <v>0</v>
      </c>
      <c r="GGE89" s="651">
        <v>0</v>
      </c>
      <c r="GGF89" s="651">
        <v>0</v>
      </c>
      <c r="GGG89" s="651">
        <v>0</v>
      </c>
      <c r="GGH89" s="651">
        <v>0</v>
      </c>
      <c r="GGI89" s="651">
        <v>0</v>
      </c>
      <c r="GGJ89" s="651">
        <v>0</v>
      </c>
      <c r="GGK89" s="651">
        <v>0</v>
      </c>
      <c r="GGL89" s="651">
        <v>0</v>
      </c>
      <c r="GGM89" s="651">
        <v>0</v>
      </c>
      <c r="GGN89" s="651">
        <v>0</v>
      </c>
      <c r="GGO89" s="651">
        <v>0</v>
      </c>
      <c r="GGP89" s="651">
        <v>0</v>
      </c>
      <c r="GGQ89" s="651">
        <v>0</v>
      </c>
      <c r="GGR89" s="651">
        <v>0</v>
      </c>
      <c r="GGS89" s="651">
        <v>0</v>
      </c>
      <c r="GGT89" s="651">
        <v>0</v>
      </c>
      <c r="GGU89" s="651">
        <v>0</v>
      </c>
      <c r="GGV89" s="651">
        <v>0</v>
      </c>
      <c r="GGW89" s="651">
        <v>0</v>
      </c>
      <c r="GGX89" s="651">
        <v>0</v>
      </c>
      <c r="GGY89" s="651">
        <v>0</v>
      </c>
      <c r="GGZ89" s="651">
        <v>0</v>
      </c>
      <c r="GHA89" s="651">
        <v>0</v>
      </c>
      <c r="GHB89" s="651">
        <v>0</v>
      </c>
      <c r="GHC89" s="651">
        <v>0</v>
      </c>
      <c r="GHD89" s="651">
        <v>0</v>
      </c>
      <c r="GHE89" s="651">
        <v>0</v>
      </c>
      <c r="GHF89" s="651">
        <v>0</v>
      </c>
      <c r="GHG89" s="651">
        <v>0</v>
      </c>
      <c r="GHH89" s="651">
        <v>0</v>
      </c>
      <c r="GHI89" s="651">
        <v>0</v>
      </c>
      <c r="GHJ89" s="651">
        <v>0</v>
      </c>
      <c r="GHK89" s="651">
        <v>0</v>
      </c>
      <c r="GHL89" s="651">
        <v>0</v>
      </c>
      <c r="GHM89" s="651">
        <v>0</v>
      </c>
      <c r="GHN89" s="651">
        <v>0</v>
      </c>
      <c r="GHO89" s="651">
        <v>0</v>
      </c>
      <c r="GHP89" s="651">
        <v>0</v>
      </c>
      <c r="GHQ89" s="651">
        <v>0</v>
      </c>
      <c r="GHR89" s="651">
        <v>0</v>
      </c>
      <c r="GHS89" s="651">
        <v>0</v>
      </c>
      <c r="GHT89" s="651">
        <v>0</v>
      </c>
      <c r="GHU89" s="651">
        <v>0</v>
      </c>
      <c r="GHV89" s="651">
        <v>0</v>
      </c>
      <c r="GHW89" s="651">
        <v>0</v>
      </c>
      <c r="GHX89" s="651">
        <v>0</v>
      </c>
      <c r="GHY89" s="651">
        <v>0</v>
      </c>
      <c r="GHZ89" s="651">
        <v>0</v>
      </c>
      <c r="GIA89" s="651">
        <v>0</v>
      </c>
      <c r="GIB89" s="651">
        <v>0</v>
      </c>
      <c r="GIC89" s="651">
        <v>0</v>
      </c>
      <c r="GID89" s="651">
        <v>0</v>
      </c>
      <c r="GIE89" s="651">
        <v>0</v>
      </c>
      <c r="GIF89" s="651">
        <v>0</v>
      </c>
      <c r="GIG89" s="651">
        <v>0</v>
      </c>
      <c r="GIH89" s="651">
        <v>0</v>
      </c>
      <c r="GII89" s="651">
        <v>0</v>
      </c>
      <c r="GIJ89" s="651">
        <v>0</v>
      </c>
      <c r="GIK89" s="651">
        <v>0</v>
      </c>
      <c r="GIL89" s="651">
        <v>0</v>
      </c>
      <c r="GIM89" s="651">
        <v>0</v>
      </c>
      <c r="GIN89" s="651">
        <v>0</v>
      </c>
      <c r="GIO89" s="651">
        <v>0</v>
      </c>
      <c r="GIP89" s="651">
        <v>0</v>
      </c>
      <c r="GIQ89" s="651">
        <v>0</v>
      </c>
      <c r="GIR89" s="651">
        <v>0</v>
      </c>
      <c r="GIS89" s="651">
        <v>0</v>
      </c>
      <c r="GIT89" s="651">
        <v>0</v>
      </c>
      <c r="GIU89" s="651">
        <v>0</v>
      </c>
      <c r="GIV89" s="651">
        <v>0</v>
      </c>
      <c r="GIW89" s="651">
        <v>0</v>
      </c>
      <c r="GIX89" s="651">
        <v>0</v>
      </c>
      <c r="GIY89" s="651">
        <v>0</v>
      </c>
      <c r="GIZ89" s="651">
        <v>0</v>
      </c>
      <c r="GJA89" s="651">
        <v>0</v>
      </c>
      <c r="GJB89" s="651">
        <v>0</v>
      </c>
      <c r="GJC89" s="651">
        <v>0</v>
      </c>
      <c r="GJD89" s="651">
        <v>0</v>
      </c>
      <c r="GJE89" s="651">
        <v>0</v>
      </c>
      <c r="GJF89" s="651">
        <v>0</v>
      </c>
      <c r="GJG89" s="651">
        <v>0</v>
      </c>
      <c r="GJH89" s="651">
        <v>0</v>
      </c>
      <c r="GJI89" s="651">
        <v>0</v>
      </c>
      <c r="GJJ89" s="651">
        <v>0</v>
      </c>
      <c r="GJK89" s="651">
        <v>0</v>
      </c>
      <c r="GJL89" s="651">
        <v>0</v>
      </c>
      <c r="GJM89" s="651">
        <v>0</v>
      </c>
      <c r="GJN89" s="651">
        <v>0</v>
      </c>
      <c r="GJO89" s="651">
        <v>0</v>
      </c>
      <c r="GJP89" s="651">
        <v>0</v>
      </c>
      <c r="GJQ89" s="651">
        <v>0</v>
      </c>
      <c r="GJR89" s="651">
        <v>0</v>
      </c>
      <c r="GJS89" s="651">
        <v>0</v>
      </c>
      <c r="GJT89" s="651">
        <v>0</v>
      </c>
      <c r="GJU89" s="651">
        <v>0</v>
      </c>
      <c r="GJV89" s="651">
        <v>0</v>
      </c>
      <c r="GJW89" s="651">
        <v>0</v>
      </c>
      <c r="GJX89" s="651">
        <v>0</v>
      </c>
      <c r="GJY89" s="651">
        <v>0</v>
      </c>
      <c r="GJZ89" s="651">
        <v>0</v>
      </c>
      <c r="GKA89" s="651">
        <v>0</v>
      </c>
      <c r="GKB89" s="651">
        <v>0</v>
      </c>
      <c r="GKC89" s="651">
        <v>0</v>
      </c>
      <c r="GKD89" s="651">
        <v>0</v>
      </c>
      <c r="GKE89" s="651">
        <v>0</v>
      </c>
      <c r="GKF89" s="651">
        <v>0</v>
      </c>
      <c r="GKG89" s="651">
        <v>0</v>
      </c>
      <c r="GKH89" s="651">
        <v>0</v>
      </c>
      <c r="GKI89" s="651">
        <v>0</v>
      </c>
      <c r="GKJ89" s="651">
        <v>0</v>
      </c>
      <c r="GKK89" s="651">
        <v>0</v>
      </c>
      <c r="GKL89" s="651">
        <v>0</v>
      </c>
      <c r="GKM89" s="651">
        <v>0</v>
      </c>
      <c r="GKN89" s="651">
        <v>0</v>
      </c>
      <c r="GKO89" s="651">
        <v>0</v>
      </c>
      <c r="GKP89" s="651">
        <v>0</v>
      </c>
      <c r="GKQ89" s="651">
        <v>0</v>
      </c>
      <c r="GKR89" s="651">
        <v>0</v>
      </c>
      <c r="GKS89" s="651">
        <v>0</v>
      </c>
      <c r="GKT89" s="651">
        <v>0</v>
      </c>
      <c r="GKU89" s="651">
        <v>0</v>
      </c>
      <c r="GKV89" s="651">
        <v>0</v>
      </c>
      <c r="GKW89" s="651">
        <v>0</v>
      </c>
      <c r="GKX89" s="651">
        <v>0</v>
      </c>
      <c r="GKY89" s="651">
        <v>0</v>
      </c>
      <c r="GKZ89" s="651">
        <v>0</v>
      </c>
      <c r="GLA89" s="651">
        <v>0</v>
      </c>
      <c r="GLB89" s="651">
        <v>0</v>
      </c>
      <c r="GLC89" s="651">
        <v>0</v>
      </c>
      <c r="GLD89" s="651">
        <v>0</v>
      </c>
      <c r="GLE89" s="651">
        <v>0</v>
      </c>
      <c r="GLF89" s="651">
        <v>0</v>
      </c>
      <c r="GLG89" s="651">
        <v>0</v>
      </c>
      <c r="GLH89" s="651">
        <v>0</v>
      </c>
      <c r="GLI89" s="651">
        <v>0</v>
      </c>
      <c r="GLJ89" s="651">
        <v>0</v>
      </c>
      <c r="GLK89" s="651">
        <v>0</v>
      </c>
      <c r="GLL89" s="651">
        <v>0</v>
      </c>
      <c r="GLM89" s="651">
        <v>0</v>
      </c>
      <c r="GLN89" s="651">
        <v>0</v>
      </c>
      <c r="GLO89" s="651">
        <v>0</v>
      </c>
      <c r="GLP89" s="651">
        <v>0</v>
      </c>
      <c r="GLQ89" s="651">
        <v>0</v>
      </c>
      <c r="GLR89" s="651">
        <v>0</v>
      </c>
      <c r="GLS89" s="651">
        <v>0</v>
      </c>
      <c r="GLT89" s="651">
        <v>0</v>
      </c>
      <c r="GLU89" s="651">
        <v>0</v>
      </c>
      <c r="GLV89" s="651">
        <v>0</v>
      </c>
      <c r="GLW89" s="651">
        <v>0</v>
      </c>
      <c r="GLX89" s="651">
        <v>0</v>
      </c>
      <c r="GLY89" s="651">
        <v>0</v>
      </c>
      <c r="GLZ89" s="651">
        <v>0</v>
      </c>
      <c r="GMA89" s="651">
        <v>0</v>
      </c>
      <c r="GMB89" s="651">
        <v>0</v>
      </c>
      <c r="GMC89" s="651">
        <v>0</v>
      </c>
      <c r="GMD89" s="651">
        <v>0</v>
      </c>
      <c r="GME89" s="651">
        <v>0</v>
      </c>
      <c r="GMF89" s="651">
        <v>0</v>
      </c>
      <c r="GMG89" s="651">
        <v>0</v>
      </c>
      <c r="GMH89" s="651">
        <v>0</v>
      </c>
      <c r="GMI89" s="651">
        <v>0</v>
      </c>
      <c r="GMJ89" s="651">
        <v>0</v>
      </c>
      <c r="GMK89" s="651">
        <v>0</v>
      </c>
      <c r="GML89" s="651">
        <v>0</v>
      </c>
      <c r="GMM89" s="651">
        <v>0</v>
      </c>
      <c r="GMN89" s="651">
        <v>0</v>
      </c>
      <c r="GMO89" s="651">
        <v>0</v>
      </c>
      <c r="GMP89" s="651">
        <v>0</v>
      </c>
      <c r="GMQ89" s="651">
        <v>0</v>
      </c>
      <c r="GMR89" s="651">
        <v>0</v>
      </c>
      <c r="GMS89" s="651">
        <v>0</v>
      </c>
      <c r="GMT89" s="651">
        <v>0</v>
      </c>
      <c r="GMU89" s="651">
        <v>0</v>
      </c>
      <c r="GMV89" s="651">
        <v>0</v>
      </c>
      <c r="GMW89" s="651">
        <v>0</v>
      </c>
      <c r="GMX89" s="651">
        <v>0</v>
      </c>
      <c r="GMY89" s="651">
        <v>0</v>
      </c>
      <c r="GMZ89" s="651">
        <v>0</v>
      </c>
      <c r="GNA89" s="651">
        <v>0</v>
      </c>
      <c r="GNB89" s="651">
        <v>0</v>
      </c>
      <c r="GNC89" s="651">
        <v>0</v>
      </c>
      <c r="GND89" s="651">
        <v>0</v>
      </c>
      <c r="GNE89" s="651">
        <v>0</v>
      </c>
      <c r="GNF89" s="651">
        <v>0</v>
      </c>
      <c r="GNG89" s="651">
        <v>0</v>
      </c>
      <c r="GNH89" s="651">
        <v>0</v>
      </c>
      <c r="GNI89" s="651">
        <v>0</v>
      </c>
      <c r="GNJ89" s="651">
        <v>0</v>
      </c>
      <c r="GNK89" s="651">
        <v>0</v>
      </c>
      <c r="GNL89" s="651">
        <v>0</v>
      </c>
      <c r="GNM89" s="651">
        <v>0</v>
      </c>
      <c r="GNN89" s="651">
        <v>0</v>
      </c>
      <c r="GNO89" s="651">
        <v>0</v>
      </c>
      <c r="GNP89" s="651">
        <v>0</v>
      </c>
      <c r="GNQ89" s="651">
        <v>0</v>
      </c>
      <c r="GNR89" s="651">
        <v>0</v>
      </c>
      <c r="GNS89" s="651">
        <v>0</v>
      </c>
      <c r="GNT89" s="651">
        <v>0</v>
      </c>
      <c r="GNU89" s="651">
        <v>0</v>
      </c>
      <c r="GNV89" s="651">
        <v>0</v>
      </c>
      <c r="GNW89" s="651">
        <v>0</v>
      </c>
      <c r="GNX89" s="651">
        <v>0</v>
      </c>
      <c r="GNY89" s="651">
        <v>0</v>
      </c>
      <c r="GNZ89" s="651">
        <v>0</v>
      </c>
      <c r="GOA89" s="651">
        <v>0</v>
      </c>
      <c r="GOB89" s="651">
        <v>0</v>
      </c>
      <c r="GOC89" s="651">
        <v>0</v>
      </c>
      <c r="GOD89" s="651">
        <v>0</v>
      </c>
      <c r="GOE89" s="651">
        <v>0</v>
      </c>
      <c r="GOF89" s="651">
        <v>0</v>
      </c>
      <c r="GOG89" s="651">
        <v>0</v>
      </c>
      <c r="GOH89" s="651">
        <v>0</v>
      </c>
      <c r="GOI89" s="651">
        <v>0</v>
      </c>
      <c r="GOJ89" s="651">
        <v>0</v>
      </c>
      <c r="GOK89" s="651">
        <v>0</v>
      </c>
      <c r="GOL89" s="651">
        <v>0</v>
      </c>
      <c r="GOM89" s="651">
        <v>0</v>
      </c>
      <c r="GON89" s="651">
        <v>0</v>
      </c>
      <c r="GOO89" s="651">
        <v>0</v>
      </c>
      <c r="GOP89" s="651">
        <v>0</v>
      </c>
      <c r="GOQ89" s="651">
        <v>0</v>
      </c>
      <c r="GOR89" s="651">
        <v>0</v>
      </c>
      <c r="GOS89" s="651">
        <v>0</v>
      </c>
      <c r="GOT89" s="651">
        <v>0</v>
      </c>
      <c r="GOU89" s="651">
        <v>0</v>
      </c>
      <c r="GOV89" s="651">
        <v>0</v>
      </c>
      <c r="GOW89" s="651">
        <v>0</v>
      </c>
      <c r="GOX89" s="651">
        <v>0</v>
      </c>
      <c r="GOY89" s="651">
        <v>0</v>
      </c>
      <c r="GOZ89" s="651">
        <v>0</v>
      </c>
      <c r="GPA89" s="651">
        <v>0</v>
      </c>
      <c r="GPB89" s="651">
        <v>0</v>
      </c>
      <c r="GPC89" s="651">
        <v>0</v>
      </c>
      <c r="GPD89" s="651">
        <v>0</v>
      </c>
      <c r="GPE89" s="651">
        <v>0</v>
      </c>
      <c r="GPF89" s="651">
        <v>0</v>
      </c>
      <c r="GPG89" s="651">
        <v>0</v>
      </c>
      <c r="GPH89" s="651">
        <v>0</v>
      </c>
      <c r="GPI89" s="651">
        <v>0</v>
      </c>
      <c r="GPJ89" s="651">
        <v>0</v>
      </c>
      <c r="GPK89" s="651">
        <v>0</v>
      </c>
      <c r="GPL89" s="651">
        <v>0</v>
      </c>
      <c r="GPM89" s="651">
        <v>0</v>
      </c>
      <c r="GPN89" s="651">
        <v>0</v>
      </c>
      <c r="GPO89" s="651">
        <v>0</v>
      </c>
      <c r="GPP89" s="651">
        <v>0</v>
      </c>
      <c r="GPQ89" s="651">
        <v>0</v>
      </c>
      <c r="GPR89" s="651">
        <v>0</v>
      </c>
      <c r="GPS89" s="651">
        <v>0</v>
      </c>
      <c r="GPT89" s="651">
        <v>0</v>
      </c>
      <c r="GPU89" s="651">
        <v>0</v>
      </c>
      <c r="GPV89" s="651">
        <v>0</v>
      </c>
      <c r="GPW89" s="651">
        <v>0</v>
      </c>
      <c r="GPX89" s="651">
        <v>0</v>
      </c>
      <c r="GPY89" s="651">
        <v>0</v>
      </c>
      <c r="GPZ89" s="651">
        <v>0</v>
      </c>
      <c r="GQA89" s="651">
        <v>0</v>
      </c>
      <c r="GQB89" s="651">
        <v>0</v>
      </c>
      <c r="GQC89" s="651">
        <v>0</v>
      </c>
      <c r="GQD89" s="651">
        <v>0</v>
      </c>
      <c r="GQE89" s="651">
        <v>0</v>
      </c>
      <c r="GQF89" s="651">
        <v>0</v>
      </c>
      <c r="GQG89" s="651">
        <v>0</v>
      </c>
      <c r="GQH89" s="651">
        <v>0</v>
      </c>
      <c r="GQI89" s="651">
        <v>0</v>
      </c>
      <c r="GQJ89" s="651">
        <v>0</v>
      </c>
      <c r="GQK89" s="651">
        <v>0</v>
      </c>
      <c r="GQL89" s="651">
        <v>0</v>
      </c>
      <c r="GQM89" s="651">
        <v>0</v>
      </c>
      <c r="GQN89" s="651">
        <v>0</v>
      </c>
      <c r="GQO89" s="651">
        <v>0</v>
      </c>
      <c r="GQP89" s="651">
        <v>0</v>
      </c>
      <c r="GQQ89" s="651">
        <v>0</v>
      </c>
      <c r="GQR89" s="651">
        <v>0</v>
      </c>
      <c r="GQS89" s="651">
        <v>0</v>
      </c>
      <c r="GQT89" s="651">
        <v>0</v>
      </c>
      <c r="GQU89" s="651">
        <v>0</v>
      </c>
      <c r="GQV89" s="651">
        <v>0</v>
      </c>
      <c r="GQW89" s="651">
        <v>0</v>
      </c>
      <c r="GQX89" s="651">
        <v>0</v>
      </c>
      <c r="GQY89" s="651">
        <v>0</v>
      </c>
      <c r="GQZ89" s="651">
        <v>0</v>
      </c>
      <c r="GRA89" s="651">
        <v>0</v>
      </c>
      <c r="GRB89" s="651">
        <v>0</v>
      </c>
      <c r="GRC89" s="651">
        <v>0</v>
      </c>
      <c r="GRD89" s="651">
        <v>0</v>
      </c>
      <c r="GRE89" s="651">
        <v>0</v>
      </c>
      <c r="GRF89" s="651">
        <v>0</v>
      </c>
      <c r="GRG89" s="651">
        <v>0</v>
      </c>
      <c r="GRH89" s="651">
        <v>0</v>
      </c>
      <c r="GRI89" s="651">
        <v>0</v>
      </c>
      <c r="GRJ89" s="651">
        <v>0</v>
      </c>
      <c r="GRK89" s="651">
        <v>0</v>
      </c>
      <c r="GRL89" s="651">
        <v>0</v>
      </c>
      <c r="GRM89" s="651">
        <v>0</v>
      </c>
      <c r="GRN89" s="651">
        <v>0</v>
      </c>
      <c r="GRO89" s="651">
        <v>0</v>
      </c>
      <c r="GRP89" s="651">
        <v>0</v>
      </c>
      <c r="GRQ89" s="651">
        <v>0</v>
      </c>
      <c r="GRR89" s="651">
        <v>0</v>
      </c>
      <c r="GRS89" s="651">
        <v>0</v>
      </c>
      <c r="GRT89" s="651">
        <v>0</v>
      </c>
      <c r="GRU89" s="651">
        <v>0</v>
      </c>
      <c r="GRV89" s="651">
        <v>0</v>
      </c>
      <c r="GRW89" s="651">
        <v>0</v>
      </c>
      <c r="GRX89" s="651">
        <v>0</v>
      </c>
      <c r="GRY89" s="651">
        <v>0</v>
      </c>
      <c r="GRZ89" s="651">
        <v>0</v>
      </c>
      <c r="GSA89" s="651">
        <v>0</v>
      </c>
      <c r="GSB89" s="651">
        <v>0</v>
      </c>
      <c r="GSC89" s="651">
        <v>0</v>
      </c>
      <c r="GSD89" s="651">
        <v>0</v>
      </c>
      <c r="GSE89" s="651">
        <v>0</v>
      </c>
      <c r="GSF89" s="651">
        <v>0</v>
      </c>
      <c r="GSG89" s="651">
        <v>0</v>
      </c>
      <c r="GSH89" s="651">
        <v>0</v>
      </c>
      <c r="GSI89" s="651">
        <v>0</v>
      </c>
      <c r="GSJ89" s="651">
        <v>0</v>
      </c>
      <c r="GSK89" s="651">
        <v>0</v>
      </c>
      <c r="GSL89" s="651">
        <v>0</v>
      </c>
      <c r="GSM89" s="651">
        <v>0</v>
      </c>
      <c r="GSN89" s="651">
        <v>0</v>
      </c>
      <c r="GSO89" s="651">
        <v>0</v>
      </c>
      <c r="GSP89" s="651">
        <v>0</v>
      </c>
      <c r="GSQ89" s="651">
        <v>0</v>
      </c>
      <c r="GSR89" s="651">
        <v>0</v>
      </c>
      <c r="GSS89" s="651">
        <v>0</v>
      </c>
      <c r="GST89" s="651">
        <v>0</v>
      </c>
      <c r="GSU89" s="651">
        <v>0</v>
      </c>
      <c r="GSV89" s="651">
        <v>0</v>
      </c>
      <c r="GSW89" s="651">
        <v>0</v>
      </c>
      <c r="GSX89" s="651">
        <v>0</v>
      </c>
      <c r="GSY89" s="651">
        <v>0</v>
      </c>
      <c r="GSZ89" s="651">
        <v>0</v>
      </c>
      <c r="GTA89" s="651">
        <v>0</v>
      </c>
      <c r="GTB89" s="651">
        <v>0</v>
      </c>
      <c r="GTC89" s="651">
        <v>0</v>
      </c>
      <c r="GTD89" s="651">
        <v>0</v>
      </c>
      <c r="GTE89" s="651">
        <v>0</v>
      </c>
      <c r="GTF89" s="651">
        <v>0</v>
      </c>
      <c r="GTG89" s="651">
        <v>0</v>
      </c>
      <c r="GTH89" s="651">
        <v>0</v>
      </c>
      <c r="GTI89" s="651">
        <v>0</v>
      </c>
      <c r="GTJ89" s="651">
        <v>0</v>
      </c>
      <c r="GTK89" s="651">
        <v>0</v>
      </c>
      <c r="GTL89" s="651">
        <v>0</v>
      </c>
      <c r="GTM89" s="651">
        <v>0</v>
      </c>
      <c r="GTN89" s="651">
        <v>0</v>
      </c>
      <c r="GTO89" s="651">
        <v>0</v>
      </c>
      <c r="GTP89" s="651">
        <v>0</v>
      </c>
      <c r="GTQ89" s="651">
        <v>0</v>
      </c>
      <c r="GTR89" s="651">
        <v>0</v>
      </c>
      <c r="GTS89" s="651">
        <v>0</v>
      </c>
      <c r="GTT89" s="651">
        <v>0</v>
      </c>
      <c r="GTU89" s="651">
        <v>0</v>
      </c>
      <c r="GTV89" s="651">
        <v>0</v>
      </c>
      <c r="GTW89" s="651">
        <v>0</v>
      </c>
      <c r="GTX89" s="651">
        <v>0</v>
      </c>
      <c r="GTY89" s="651">
        <v>0</v>
      </c>
      <c r="GTZ89" s="651">
        <v>0</v>
      </c>
      <c r="GUA89" s="651">
        <v>0</v>
      </c>
      <c r="GUB89" s="651">
        <v>0</v>
      </c>
      <c r="GUC89" s="651">
        <v>0</v>
      </c>
      <c r="GUD89" s="651">
        <v>0</v>
      </c>
      <c r="GUE89" s="651">
        <v>0</v>
      </c>
      <c r="GUF89" s="651">
        <v>0</v>
      </c>
      <c r="GUG89" s="651">
        <v>0</v>
      </c>
      <c r="GUH89" s="651">
        <v>0</v>
      </c>
      <c r="GUI89" s="651">
        <v>0</v>
      </c>
      <c r="GUJ89" s="651">
        <v>0</v>
      </c>
      <c r="GUK89" s="651">
        <v>0</v>
      </c>
      <c r="GUL89" s="651">
        <v>0</v>
      </c>
      <c r="GUM89" s="651">
        <v>0</v>
      </c>
      <c r="GUN89" s="651">
        <v>0</v>
      </c>
      <c r="GUO89" s="651">
        <v>0</v>
      </c>
      <c r="GUP89" s="651">
        <v>0</v>
      </c>
      <c r="GUQ89" s="651">
        <v>0</v>
      </c>
      <c r="GUR89" s="651">
        <v>0</v>
      </c>
      <c r="GUS89" s="651">
        <v>0</v>
      </c>
      <c r="GUT89" s="651">
        <v>0</v>
      </c>
      <c r="GUU89" s="651">
        <v>0</v>
      </c>
      <c r="GUV89" s="651">
        <v>0</v>
      </c>
      <c r="GUW89" s="651">
        <v>0</v>
      </c>
      <c r="GUX89" s="651">
        <v>0</v>
      </c>
      <c r="GUY89" s="651">
        <v>0</v>
      </c>
      <c r="GUZ89" s="651">
        <v>0</v>
      </c>
      <c r="GVA89" s="651">
        <v>0</v>
      </c>
      <c r="GVB89" s="651">
        <v>0</v>
      </c>
      <c r="GVC89" s="651">
        <v>0</v>
      </c>
      <c r="GVD89" s="651">
        <v>0</v>
      </c>
      <c r="GVE89" s="651">
        <v>0</v>
      </c>
      <c r="GVF89" s="651">
        <v>0</v>
      </c>
      <c r="GVG89" s="651">
        <v>0</v>
      </c>
      <c r="GVH89" s="651">
        <v>0</v>
      </c>
      <c r="GVI89" s="651">
        <v>0</v>
      </c>
      <c r="GVJ89" s="651">
        <v>0</v>
      </c>
      <c r="GVK89" s="651">
        <v>0</v>
      </c>
      <c r="GVL89" s="651">
        <v>0</v>
      </c>
      <c r="GVM89" s="651">
        <v>0</v>
      </c>
      <c r="GVN89" s="651">
        <v>0</v>
      </c>
      <c r="GVO89" s="651">
        <v>0</v>
      </c>
      <c r="GVP89" s="651">
        <v>0</v>
      </c>
      <c r="GVQ89" s="651">
        <v>0</v>
      </c>
      <c r="GVR89" s="651">
        <v>0</v>
      </c>
      <c r="GVS89" s="651">
        <v>0</v>
      </c>
      <c r="GVT89" s="651">
        <v>0</v>
      </c>
      <c r="GVU89" s="651">
        <v>0</v>
      </c>
      <c r="GVV89" s="651">
        <v>0</v>
      </c>
      <c r="GVW89" s="651">
        <v>0</v>
      </c>
      <c r="GVX89" s="651">
        <v>0</v>
      </c>
      <c r="GVY89" s="651">
        <v>0</v>
      </c>
      <c r="GVZ89" s="651">
        <v>0</v>
      </c>
      <c r="GWA89" s="651">
        <v>0</v>
      </c>
      <c r="GWB89" s="651">
        <v>0</v>
      </c>
      <c r="GWC89" s="651">
        <v>0</v>
      </c>
      <c r="GWD89" s="651">
        <v>0</v>
      </c>
      <c r="GWE89" s="651">
        <v>0</v>
      </c>
      <c r="GWF89" s="651">
        <v>0</v>
      </c>
      <c r="GWG89" s="651">
        <v>0</v>
      </c>
      <c r="GWH89" s="651">
        <v>0</v>
      </c>
      <c r="GWI89" s="651">
        <v>0</v>
      </c>
      <c r="GWJ89" s="651">
        <v>0</v>
      </c>
      <c r="GWK89" s="651">
        <v>0</v>
      </c>
      <c r="GWL89" s="651">
        <v>0</v>
      </c>
      <c r="GWM89" s="651">
        <v>0</v>
      </c>
      <c r="GWN89" s="651">
        <v>0</v>
      </c>
      <c r="GWO89" s="651">
        <v>0</v>
      </c>
      <c r="GWP89" s="651">
        <v>0</v>
      </c>
      <c r="GWQ89" s="651">
        <v>0</v>
      </c>
      <c r="GWR89" s="651">
        <v>0</v>
      </c>
      <c r="GWS89" s="651">
        <v>0</v>
      </c>
      <c r="GWT89" s="651">
        <v>0</v>
      </c>
      <c r="GWU89" s="651">
        <v>0</v>
      </c>
      <c r="GWV89" s="651">
        <v>0</v>
      </c>
      <c r="GWW89" s="651">
        <v>0</v>
      </c>
      <c r="GWX89" s="651">
        <v>0</v>
      </c>
      <c r="GWY89" s="651">
        <v>0</v>
      </c>
      <c r="GWZ89" s="651">
        <v>0</v>
      </c>
      <c r="GXA89" s="651">
        <v>0</v>
      </c>
      <c r="GXB89" s="651">
        <v>0</v>
      </c>
      <c r="GXC89" s="651">
        <v>0</v>
      </c>
      <c r="GXD89" s="651">
        <v>0</v>
      </c>
      <c r="GXE89" s="651">
        <v>0</v>
      </c>
      <c r="GXF89" s="651">
        <v>0</v>
      </c>
      <c r="GXG89" s="651">
        <v>0</v>
      </c>
      <c r="GXH89" s="651">
        <v>0</v>
      </c>
      <c r="GXI89" s="651">
        <v>0</v>
      </c>
      <c r="GXJ89" s="651">
        <v>0</v>
      </c>
      <c r="GXK89" s="651">
        <v>0</v>
      </c>
      <c r="GXL89" s="651">
        <v>0</v>
      </c>
      <c r="GXM89" s="651">
        <v>0</v>
      </c>
      <c r="GXN89" s="651">
        <v>0</v>
      </c>
      <c r="GXO89" s="651">
        <v>0</v>
      </c>
      <c r="GXP89" s="651">
        <v>0</v>
      </c>
      <c r="GXQ89" s="651">
        <v>0</v>
      </c>
      <c r="GXR89" s="651">
        <v>0</v>
      </c>
      <c r="GXS89" s="651">
        <v>0</v>
      </c>
      <c r="GXT89" s="651">
        <v>0</v>
      </c>
      <c r="GXU89" s="651">
        <v>0</v>
      </c>
      <c r="GXV89" s="651">
        <v>0</v>
      </c>
      <c r="GXW89" s="651">
        <v>0</v>
      </c>
      <c r="GXX89" s="651">
        <v>0</v>
      </c>
      <c r="GXY89" s="651">
        <v>0</v>
      </c>
      <c r="GXZ89" s="651">
        <v>0</v>
      </c>
      <c r="GYA89" s="651">
        <v>0</v>
      </c>
      <c r="GYB89" s="651">
        <v>0</v>
      </c>
      <c r="GYC89" s="651">
        <v>0</v>
      </c>
      <c r="GYD89" s="651">
        <v>0</v>
      </c>
      <c r="GYE89" s="651">
        <v>0</v>
      </c>
      <c r="GYF89" s="651">
        <v>0</v>
      </c>
      <c r="GYG89" s="651">
        <v>0</v>
      </c>
      <c r="GYH89" s="651">
        <v>0</v>
      </c>
      <c r="GYI89" s="651">
        <v>0</v>
      </c>
      <c r="GYJ89" s="651">
        <v>0</v>
      </c>
      <c r="GYK89" s="651">
        <v>0</v>
      </c>
      <c r="GYL89" s="651">
        <v>0</v>
      </c>
      <c r="GYM89" s="651">
        <v>0</v>
      </c>
      <c r="GYN89" s="651">
        <v>0</v>
      </c>
      <c r="GYO89" s="651">
        <v>0</v>
      </c>
      <c r="GYP89" s="651">
        <v>0</v>
      </c>
      <c r="GYQ89" s="651">
        <v>0</v>
      </c>
      <c r="GYR89" s="651">
        <v>0</v>
      </c>
      <c r="GYS89" s="651">
        <v>0</v>
      </c>
      <c r="GYT89" s="651">
        <v>0</v>
      </c>
      <c r="GYU89" s="651">
        <v>0</v>
      </c>
      <c r="GYV89" s="651">
        <v>0</v>
      </c>
      <c r="GYW89" s="651">
        <v>0</v>
      </c>
      <c r="GYX89" s="651">
        <v>0</v>
      </c>
      <c r="GYY89" s="651">
        <v>0</v>
      </c>
      <c r="GYZ89" s="651">
        <v>0</v>
      </c>
      <c r="GZA89" s="651">
        <v>0</v>
      </c>
      <c r="GZB89" s="651">
        <v>0</v>
      </c>
      <c r="GZC89" s="651">
        <v>0</v>
      </c>
      <c r="GZD89" s="651">
        <v>0</v>
      </c>
      <c r="GZE89" s="651">
        <v>0</v>
      </c>
      <c r="GZF89" s="651">
        <v>0</v>
      </c>
      <c r="GZG89" s="651">
        <v>0</v>
      </c>
      <c r="GZH89" s="651">
        <v>0</v>
      </c>
      <c r="GZI89" s="651">
        <v>0</v>
      </c>
      <c r="GZJ89" s="651">
        <v>0</v>
      </c>
      <c r="GZK89" s="651">
        <v>0</v>
      </c>
      <c r="GZL89" s="651">
        <v>0</v>
      </c>
      <c r="GZM89" s="651">
        <v>0</v>
      </c>
      <c r="GZN89" s="651">
        <v>0</v>
      </c>
      <c r="GZO89" s="651">
        <v>0</v>
      </c>
      <c r="GZP89" s="651">
        <v>0</v>
      </c>
      <c r="GZQ89" s="651">
        <v>0</v>
      </c>
      <c r="GZR89" s="651">
        <v>0</v>
      </c>
      <c r="GZS89" s="651">
        <v>0</v>
      </c>
      <c r="GZT89" s="651">
        <v>0</v>
      </c>
      <c r="GZU89" s="651">
        <v>0</v>
      </c>
      <c r="GZV89" s="651">
        <v>0</v>
      </c>
      <c r="GZW89" s="651">
        <v>0</v>
      </c>
      <c r="GZX89" s="651">
        <v>0</v>
      </c>
      <c r="GZY89" s="651">
        <v>0</v>
      </c>
      <c r="GZZ89" s="651">
        <v>0</v>
      </c>
      <c r="HAA89" s="651">
        <v>0</v>
      </c>
      <c r="HAB89" s="651">
        <v>0</v>
      </c>
      <c r="HAC89" s="651">
        <v>0</v>
      </c>
      <c r="HAD89" s="651">
        <v>0</v>
      </c>
      <c r="HAE89" s="651">
        <v>0</v>
      </c>
      <c r="HAF89" s="651">
        <v>0</v>
      </c>
      <c r="HAG89" s="651">
        <v>0</v>
      </c>
      <c r="HAH89" s="651">
        <v>0</v>
      </c>
      <c r="HAI89" s="651">
        <v>0</v>
      </c>
      <c r="HAJ89" s="651">
        <v>0</v>
      </c>
      <c r="HAK89" s="651">
        <v>0</v>
      </c>
      <c r="HAL89" s="651">
        <v>0</v>
      </c>
      <c r="HAM89" s="651">
        <v>0</v>
      </c>
      <c r="HAN89" s="651">
        <v>0</v>
      </c>
      <c r="HAO89" s="651">
        <v>0</v>
      </c>
      <c r="HAP89" s="651">
        <v>0</v>
      </c>
      <c r="HAQ89" s="651">
        <v>0</v>
      </c>
      <c r="HAR89" s="651">
        <v>0</v>
      </c>
      <c r="HAS89" s="651">
        <v>0</v>
      </c>
      <c r="HAT89" s="651">
        <v>0</v>
      </c>
      <c r="HAU89" s="651">
        <v>0</v>
      </c>
      <c r="HAV89" s="651">
        <v>0</v>
      </c>
      <c r="HAW89" s="651">
        <v>0</v>
      </c>
      <c r="HAX89" s="651">
        <v>0</v>
      </c>
      <c r="HAY89" s="651">
        <v>0</v>
      </c>
      <c r="HAZ89" s="651">
        <v>0</v>
      </c>
      <c r="HBA89" s="651">
        <v>0</v>
      </c>
      <c r="HBB89" s="651">
        <v>0</v>
      </c>
      <c r="HBC89" s="651">
        <v>0</v>
      </c>
      <c r="HBD89" s="651">
        <v>0</v>
      </c>
      <c r="HBE89" s="651">
        <v>0</v>
      </c>
      <c r="HBF89" s="651">
        <v>0</v>
      </c>
      <c r="HBG89" s="651">
        <v>0</v>
      </c>
      <c r="HBH89" s="651">
        <v>0</v>
      </c>
      <c r="HBI89" s="651">
        <v>0</v>
      </c>
      <c r="HBJ89" s="651">
        <v>0</v>
      </c>
      <c r="HBK89" s="651">
        <v>0</v>
      </c>
      <c r="HBL89" s="651">
        <v>0</v>
      </c>
      <c r="HBM89" s="651">
        <v>0</v>
      </c>
      <c r="HBN89" s="651">
        <v>0</v>
      </c>
      <c r="HBO89" s="651">
        <v>0</v>
      </c>
      <c r="HBP89" s="651">
        <v>0</v>
      </c>
      <c r="HBQ89" s="651">
        <v>0</v>
      </c>
      <c r="HBR89" s="651">
        <v>0</v>
      </c>
      <c r="HBS89" s="651">
        <v>0</v>
      </c>
      <c r="HBT89" s="651">
        <v>0</v>
      </c>
      <c r="HBU89" s="651">
        <v>0</v>
      </c>
      <c r="HBV89" s="651">
        <v>0</v>
      </c>
      <c r="HBW89" s="651">
        <v>0</v>
      </c>
      <c r="HBX89" s="651">
        <v>0</v>
      </c>
      <c r="HBY89" s="651">
        <v>0</v>
      </c>
      <c r="HBZ89" s="651">
        <v>0</v>
      </c>
      <c r="HCA89" s="651">
        <v>0</v>
      </c>
      <c r="HCB89" s="651">
        <v>0</v>
      </c>
      <c r="HCC89" s="651">
        <v>0</v>
      </c>
      <c r="HCD89" s="651">
        <v>0</v>
      </c>
      <c r="HCE89" s="651">
        <v>0</v>
      </c>
      <c r="HCF89" s="651">
        <v>0</v>
      </c>
      <c r="HCG89" s="651">
        <v>0</v>
      </c>
      <c r="HCH89" s="651">
        <v>0</v>
      </c>
      <c r="HCI89" s="651">
        <v>0</v>
      </c>
      <c r="HCJ89" s="651">
        <v>0</v>
      </c>
      <c r="HCK89" s="651">
        <v>0</v>
      </c>
      <c r="HCL89" s="651">
        <v>0</v>
      </c>
      <c r="HCM89" s="651">
        <v>0</v>
      </c>
      <c r="HCN89" s="651">
        <v>0</v>
      </c>
      <c r="HCO89" s="651">
        <v>0</v>
      </c>
      <c r="HCP89" s="651">
        <v>0</v>
      </c>
      <c r="HCQ89" s="651">
        <v>0</v>
      </c>
      <c r="HCR89" s="651">
        <v>0</v>
      </c>
      <c r="HCS89" s="651">
        <v>0</v>
      </c>
      <c r="HCT89" s="651">
        <v>0</v>
      </c>
      <c r="HCU89" s="651">
        <v>0</v>
      </c>
      <c r="HCV89" s="651">
        <v>0</v>
      </c>
      <c r="HCW89" s="651">
        <v>0</v>
      </c>
      <c r="HCX89" s="651">
        <v>0</v>
      </c>
      <c r="HCY89" s="651">
        <v>0</v>
      </c>
      <c r="HCZ89" s="651">
        <v>0</v>
      </c>
      <c r="HDA89" s="651">
        <v>0</v>
      </c>
      <c r="HDB89" s="651">
        <v>0</v>
      </c>
      <c r="HDC89" s="651">
        <v>0</v>
      </c>
      <c r="HDD89" s="651">
        <v>0</v>
      </c>
      <c r="HDE89" s="651">
        <v>0</v>
      </c>
      <c r="HDF89" s="651">
        <v>0</v>
      </c>
      <c r="HDG89" s="651">
        <v>0</v>
      </c>
      <c r="HDH89" s="651">
        <v>0</v>
      </c>
      <c r="HDI89" s="651">
        <v>0</v>
      </c>
      <c r="HDJ89" s="651">
        <v>0</v>
      </c>
      <c r="HDK89" s="651">
        <v>0</v>
      </c>
      <c r="HDL89" s="651">
        <v>0</v>
      </c>
      <c r="HDM89" s="651">
        <v>0</v>
      </c>
      <c r="HDN89" s="651">
        <v>0</v>
      </c>
      <c r="HDO89" s="651">
        <v>0</v>
      </c>
      <c r="HDP89" s="651">
        <v>0</v>
      </c>
      <c r="HDQ89" s="651">
        <v>0</v>
      </c>
      <c r="HDR89" s="651">
        <v>0</v>
      </c>
      <c r="HDS89" s="651">
        <v>0</v>
      </c>
      <c r="HDT89" s="651">
        <v>0</v>
      </c>
      <c r="HDU89" s="651">
        <v>0</v>
      </c>
      <c r="HDV89" s="651">
        <v>0</v>
      </c>
      <c r="HDW89" s="651">
        <v>0</v>
      </c>
      <c r="HDX89" s="651">
        <v>0</v>
      </c>
      <c r="HDY89" s="651">
        <v>0</v>
      </c>
      <c r="HDZ89" s="651">
        <v>0</v>
      </c>
      <c r="HEA89" s="651">
        <v>0</v>
      </c>
      <c r="HEB89" s="651">
        <v>0</v>
      </c>
      <c r="HEC89" s="651">
        <v>0</v>
      </c>
      <c r="HED89" s="651">
        <v>0</v>
      </c>
      <c r="HEE89" s="651">
        <v>0</v>
      </c>
      <c r="HEF89" s="651">
        <v>0</v>
      </c>
      <c r="HEG89" s="651">
        <v>0</v>
      </c>
      <c r="HEH89" s="651">
        <v>0</v>
      </c>
      <c r="HEI89" s="651">
        <v>0</v>
      </c>
      <c r="HEJ89" s="651">
        <v>0</v>
      </c>
      <c r="HEK89" s="651">
        <v>0</v>
      </c>
      <c r="HEL89" s="651">
        <v>0</v>
      </c>
      <c r="HEM89" s="651">
        <v>0</v>
      </c>
      <c r="HEN89" s="651">
        <v>0</v>
      </c>
      <c r="HEO89" s="651">
        <v>0</v>
      </c>
      <c r="HEP89" s="651">
        <v>0</v>
      </c>
      <c r="HEQ89" s="651">
        <v>0</v>
      </c>
      <c r="HER89" s="651">
        <v>0</v>
      </c>
      <c r="HES89" s="651">
        <v>0</v>
      </c>
      <c r="HET89" s="651">
        <v>0</v>
      </c>
      <c r="HEU89" s="651">
        <v>0</v>
      </c>
      <c r="HEV89" s="651">
        <v>0</v>
      </c>
      <c r="HEW89" s="651">
        <v>0</v>
      </c>
      <c r="HEX89" s="651">
        <v>0</v>
      </c>
      <c r="HEY89" s="651">
        <v>0</v>
      </c>
      <c r="HEZ89" s="651">
        <v>0</v>
      </c>
      <c r="HFA89" s="651">
        <v>0</v>
      </c>
      <c r="HFB89" s="651">
        <v>0</v>
      </c>
      <c r="HFC89" s="651">
        <v>0</v>
      </c>
      <c r="HFD89" s="651">
        <v>0</v>
      </c>
      <c r="HFE89" s="651">
        <v>0</v>
      </c>
      <c r="HFF89" s="651">
        <v>0</v>
      </c>
      <c r="HFG89" s="651">
        <v>0</v>
      </c>
      <c r="HFH89" s="651">
        <v>0</v>
      </c>
      <c r="HFI89" s="651">
        <v>0</v>
      </c>
      <c r="HFJ89" s="651">
        <v>0</v>
      </c>
      <c r="HFK89" s="651">
        <v>0</v>
      </c>
      <c r="HFL89" s="651">
        <v>0</v>
      </c>
      <c r="HFM89" s="651">
        <v>0</v>
      </c>
      <c r="HFN89" s="651">
        <v>0</v>
      </c>
      <c r="HFO89" s="651">
        <v>0</v>
      </c>
      <c r="HFP89" s="651">
        <v>0</v>
      </c>
      <c r="HFQ89" s="651">
        <v>0</v>
      </c>
      <c r="HFR89" s="651">
        <v>0</v>
      </c>
      <c r="HFS89" s="651">
        <v>0</v>
      </c>
      <c r="HFT89" s="651">
        <v>0</v>
      </c>
      <c r="HFU89" s="651">
        <v>0</v>
      </c>
      <c r="HFV89" s="651">
        <v>0</v>
      </c>
      <c r="HFW89" s="651">
        <v>0</v>
      </c>
      <c r="HFX89" s="651">
        <v>0</v>
      </c>
      <c r="HFY89" s="651">
        <v>0</v>
      </c>
      <c r="HFZ89" s="651">
        <v>0</v>
      </c>
      <c r="HGA89" s="651">
        <v>0</v>
      </c>
      <c r="HGB89" s="651">
        <v>0</v>
      </c>
      <c r="HGC89" s="651">
        <v>0</v>
      </c>
      <c r="HGD89" s="651">
        <v>0</v>
      </c>
      <c r="HGE89" s="651">
        <v>0</v>
      </c>
      <c r="HGF89" s="651">
        <v>0</v>
      </c>
      <c r="HGG89" s="651">
        <v>0</v>
      </c>
      <c r="HGH89" s="651">
        <v>0</v>
      </c>
      <c r="HGI89" s="651">
        <v>0</v>
      </c>
      <c r="HGJ89" s="651">
        <v>0</v>
      </c>
      <c r="HGK89" s="651">
        <v>0</v>
      </c>
      <c r="HGL89" s="651">
        <v>0</v>
      </c>
      <c r="HGM89" s="651">
        <v>0</v>
      </c>
      <c r="HGN89" s="651">
        <v>0</v>
      </c>
      <c r="HGO89" s="651">
        <v>0</v>
      </c>
      <c r="HGP89" s="651">
        <v>0</v>
      </c>
      <c r="HGQ89" s="651">
        <v>0</v>
      </c>
      <c r="HGR89" s="651">
        <v>0</v>
      </c>
      <c r="HGS89" s="651">
        <v>0</v>
      </c>
      <c r="HGT89" s="651">
        <v>0</v>
      </c>
      <c r="HGU89" s="651">
        <v>0</v>
      </c>
      <c r="HGV89" s="651">
        <v>0</v>
      </c>
      <c r="HGW89" s="651">
        <v>0</v>
      </c>
      <c r="HGX89" s="651">
        <v>0</v>
      </c>
      <c r="HGY89" s="651">
        <v>0</v>
      </c>
      <c r="HGZ89" s="651">
        <v>0</v>
      </c>
      <c r="HHA89" s="651">
        <v>0</v>
      </c>
      <c r="HHB89" s="651">
        <v>0</v>
      </c>
      <c r="HHC89" s="651">
        <v>0</v>
      </c>
      <c r="HHD89" s="651">
        <v>0</v>
      </c>
      <c r="HHE89" s="651">
        <v>0</v>
      </c>
      <c r="HHF89" s="651">
        <v>0</v>
      </c>
      <c r="HHG89" s="651">
        <v>0</v>
      </c>
      <c r="HHH89" s="651">
        <v>0</v>
      </c>
      <c r="HHI89" s="651">
        <v>0</v>
      </c>
      <c r="HHJ89" s="651">
        <v>0</v>
      </c>
      <c r="HHK89" s="651">
        <v>0</v>
      </c>
      <c r="HHL89" s="651">
        <v>0</v>
      </c>
      <c r="HHM89" s="651">
        <v>0</v>
      </c>
      <c r="HHN89" s="651">
        <v>0</v>
      </c>
      <c r="HHO89" s="651">
        <v>0</v>
      </c>
      <c r="HHP89" s="651">
        <v>0</v>
      </c>
      <c r="HHQ89" s="651">
        <v>0</v>
      </c>
      <c r="HHR89" s="651">
        <v>0</v>
      </c>
      <c r="HHS89" s="651">
        <v>0</v>
      </c>
      <c r="HHT89" s="651">
        <v>0</v>
      </c>
      <c r="HHU89" s="651">
        <v>0</v>
      </c>
      <c r="HHV89" s="651">
        <v>0</v>
      </c>
      <c r="HHW89" s="651">
        <v>0</v>
      </c>
      <c r="HHX89" s="651">
        <v>0</v>
      </c>
      <c r="HHY89" s="651">
        <v>0</v>
      </c>
      <c r="HHZ89" s="651">
        <v>0</v>
      </c>
      <c r="HIA89" s="651">
        <v>0</v>
      </c>
      <c r="HIB89" s="651">
        <v>0</v>
      </c>
      <c r="HIC89" s="651">
        <v>0</v>
      </c>
      <c r="HID89" s="651">
        <v>0</v>
      </c>
      <c r="HIE89" s="651">
        <v>0</v>
      </c>
      <c r="HIF89" s="651">
        <v>0</v>
      </c>
      <c r="HIG89" s="651">
        <v>0</v>
      </c>
      <c r="HIH89" s="651">
        <v>0</v>
      </c>
      <c r="HII89" s="651">
        <v>0</v>
      </c>
      <c r="HIJ89" s="651">
        <v>0</v>
      </c>
      <c r="HIK89" s="651">
        <v>0</v>
      </c>
      <c r="HIL89" s="651">
        <v>0</v>
      </c>
      <c r="HIM89" s="651">
        <v>0</v>
      </c>
      <c r="HIN89" s="651">
        <v>0</v>
      </c>
      <c r="HIO89" s="651">
        <v>0</v>
      </c>
      <c r="HIP89" s="651">
        <v>0</v>
      </c>
      <c r="HIQ89" s="651">
        <v>0</v>
      </c>
      <c r="HIR89" s="651">
        <v>0</v>
      </c>
      <c r="HIS89" s="651">
        <v>0</v>
      </c>
      <c r="HIT89" s="651">
        <v>0</v>
      </c>
      <c r="HIU89" s="651">
        <v>0</v>
      </c>
      <c r="HIV89" s="651">
        <v>0</v>
      </c>
      <c r="HIW89" s="651">
        <v>0</v>
      </c>
      <c r="HIX89" s="651">
        <v>0</v>
      </c>
      <c r="HIY89" s="651">
        <v>0</v>
      </c>
      <c r="HIZ89" s="651">
        <v>0</v>
      </c>
      <c r="HJA89" s="651">
        <v>0</v>
      </c>
      <c r="HJB89" s="651">
        <v>0</v>
      </c>
      <c r="HJC89" s="651">
        <v>0</v>
      </c>
      <c r="HJD89" s="651">
        <v>0</v>
      </c>
      <c r="HJE89" s="651">
        <v>0</v>
      </c>
      <c r="HJF89" s="651">
        <v>0</v>
      </c>
      <c r="HJG89" s="651">
        <v>0</v>
      </c>
      <c r="HJH89" s="651">
        <v>0</v>
      </c>
      <c r="HJI89" s="651">
        <v>0</v>
      </c>
      <c r="HJJ89" s="651">
        <v>0</v>
      </c>
      <c r="HJK89" s="651">
        <v>0</v>
      </c>
      <c r="HJL89" s="651">
        <v>0</v>
      </c>
      <c r="HJM89" s="651">
        <v>0</v>
      </c>
      <c r="HJN89" s="651">
        <v>0</v>
      </c>
      <c r="HJO89" s="651">
        <v>0</v>
      </c>
      <c r="HJP89" s="651">
        <v>0</v>
      </c>
      <c r="HJQ89" s="651">
        <v>0</v>
      </c>
      <c r="HJR89" s="651">
        <v>0</v>
      </c>
      <c r="HJS89" s="651">
        <v>0</v>
      </c>
      <c r="HJT89" s="651">
        <v>0</v>
      </c>
      <c r="HJU89" s="651">
        <v>0</v>
      </c>
      <c r="HJV89" s="651">
        <v>0</v>
      </c>
      <c r="HJW89" s="651">
        <v>0</v>
      </c>
      <c r="HJX89" s="651">
        <v>0</v>
      </c>
      <c r="HJY89" s="651">
        <v>0</v>
      </c>
      <c r="HJZ89" s="651">
        <v>0</v>
      </c>
      <c r="HKA89" s="651">
        <v>0</v>
      </c>
      <c r="HKB89" s="651">
        <v>0</v>
      </c>
      <c r="HKC89" s="651">
        <v>0</v>
      </c>
      <c r="HKD89" s="651">
        <v>0</v>
      </c>
      <c r="HKE89" s="651">
        <v>0</v>
      </c>
      <c r="HKF89" s="651">
        <v>0</v>
      </c>
      <c r="HKG89" s="651">
        <v>0</v>
      </c>
      <c r="HKH89" s="651">
        <v>0</v>
      </c>
      <c r="HKI89" s="651">
        <v>0</v>
      </c>
      <c r="HKJ89" s="651">
        <v>0</v>
      </c>
      <c r="HKK89" s="651">
        <v>0</v>
      </c>
      <c r="HKL89" s="651">
        <v>0</v>
      </c>
      <c r="HKM89" s="651">
        <v>0</v>
      </c>
      <c r="HKN89" s="651">
        <v>0</v>
      </c>
      <c r="HKO89" s="651">
        <v>0</v>
      </c>
      <c r="HKP89" s="651">
        <v>0</v>
      </c>
      <c r="HKQ89" s="651">
        <v>0</v>
      </c>
      <c r="HKR89" s="651">
        <v>0</v>
      </c>
      <c r="HKS89" s="651">
        <v>0</v>
      </c>
      <c r="HKT89" s="651">
        <v>0</v>
      </c>
      <c r="HKU89" s="651">
        <v>0</v>
      </c>
      <c r="HKV89" s="651">
        <v>0</v>
      </c>
      <c r="HKW89" s="651">
        <v>0</v>
      </c>
      <c r="HKX89" s="651">
        <v>0</v>
      </c>
      <c r="HKY89" s="651">
        <v>0</v>
      </c>
      <c r="HKZ89" s="651">
        <v>0</v>
      </c>
      <c r="HLA89" s="651">
        <v>0</v>
      </c>
      <c r="HLB89" s="651">
        <v>0</v>
      </c>
      <c r="HLC89" s="651">
        <v>0</v>
      </c>
      <c r="HLD89" s="651">
        <v>0</v>
      </c>
      <c r="HLE89" s="651">
        <v>0</v>
      </c>
      <c r="HLF89" s="651">
        <v>0</v>
      </c>
      <c r="HLG89" s="651">
        <v>0</v>
      </c>
      <c r="HLH89" s="651">
        <v>0</v>
      </c>
      <c r="HLI89" s="651">
        <v>0</v>
      </c>
      <c r="HLJ89" s="651">
        <v>0</v>
      </c>
      <c r="HLK89" s="651">
        <v>0</v>
      </c>
      <c r="HLL89" s="651">
        <v>0</v>
      </c>
      <c r="HLM89" s="651">
        <v>0</v>
      </c>
      <c r="HLN89" s="651">
        <v>0</v>
      </c>
      <c r="HLO89" s="651">
        <v>0</v>
      </c>
      <c r="HLP89" s="651">
        <v>0</v>
      </c>
      <c r="HLQ89" s="651">
        <v>0</v>
      </c>
      <c r="HLR89" s="651">
        <v>0</v>
      </c>
      <c r="HLS89" s="651">
        <v>0</v>
      </c>
      <c r="HLT89" s="651">
        <v>0</v>
      </c>
      <c r="HLU89" s="651">
        <v>0</v>
      </c>
      <c r="HLV89" s="651">
        <v>0</v>
      </c>
      <c r="HLW89" s="651">
        <v>0</v>
      </c>
      <c r="HLX89" s="651">
        <v>0</v>
      </c>
      <c r="HLY89" s="651">
        <v>0</v>
      </c>
      <c r="HLZ89" s="651">
        <v>0</v>
      </c>
      <c r="HMA89" s="651">
        <v>0</v>
      </c>
      <c r="HMB89" s="651">
        <v>0</v>
      </c>
      <c r="HMC89" s="651">
        <v>0</v>
      </c>
      <c r="HMD89" s="651">
        <v>0</v>
      </c>
      <c r="HME89" s="651">
        <v>0</v>
      </c>
      <c r="HMF89" s="651">
        <v>0</v>
      </c>
      <c r="HMG89" s="651">
        <v>0</v>
      </c>
      <c r="HMH89" s="651">
        <v>0</v>
      </c>
      <c r="HMI89" s="651">
        <v>0</v>
      </c>
      <c r="HMJ89" s="651">
        <v>0</v>
      </c>
      <c r="HMK89" s="651">
        <v>0</v>
      </c>
      <c r="HML89" s="651">
        <v>0</v>
      </c>
      <c r="HMM89" s="651">
        <v>0</v>
      </c>
      <c r="HMN89" s="651">
        <v>0</v>
      </c>
      <c r="HMO89" s="651">
        <v>0</v>
      </c>
      <c r="HMP89" s="651">
        <v>0</v>
      </c>
      <c r="HMQ89" s="651">
        <v>0</v>
      </c>
      <c r="HMR89" s="651">
        <v>0</v>
      </c>
      <c r="HMS89" s="651">
        <v>0</v>
      </c>
      <c r="HMT89" s="651">
        <v>0</v>
      </c>
      <c r="HMU89" s="651">
        <v>0</v>
      </c>
      <c r="HMV89" s="651">
        <v>0</v>
      </c>
      <c r="HMW89" s="651">
        <v>0</v>
      </c>
      <c r="HMX89" s="651">
        <v>0</v>
      </c>
      <c r="HMY89" s="651">
        <v>0</v>
      </c>
      <c r="HMZ89" s="651">
        <v>0</v>
      </c>
      <c r="HNA89" s="651">
        <v>0</v>
      </c>
      <c r="HNB89" s="651">
        <v>0</v>
      </c>
      <c r="HNC89" s="651">
        <v>0</v>
      </c>
      <c r="HND89" s="651">
        <v>0</v>
      </c>
      <c r="HNE89" s="651">
        <v>0</v>
      </c>
      <c r="HNF89" s="651">
        <v>0</v>
      </c>
      <c r="HNG89" s="651">
        <v>0</v>
      </c>
      <c r="HNH89" s="651">
        <v>0</v>
      </c>
      <c r="HNI89" s="651">
        <v>0</v>
      </c>
      <c r="HNJ89" s="651">
        <v>0</v>
      </c>
      <c r="HNK89" s="651">
        <v>0</v>
      </c>
      <c r="HNL89" s="651">
        <v>0</v>
      </c>
      <c r="HNM89" s="651">
        <v>0</v>
      </c>
      <c r="HNN89" s="651">
        <v>0</v>
      </c>
      <c r="HNO89" s="651">
        <v>0</v>
      </c>
      <c r="HNP89" s="651">
        <v>0</v>
      </c>
      <c r="HNQ89" s="651">
        <v>0</v>
      </c>
      <c r="HNR89" s="651">
        <v>0</v>
      </c>
      <c r="HNS89" s="651">
        <v>0</v>
      </c>
      <c r="HNT89" s="651">
        <v>0</v>
      </c>
      <c r="HNU89" s="651">
        <v>0</v>
      </c>
      <c r="HNV89" s="651">
        <v>0</v>
      </c>
      <c r="HNW89" s="651">
        <v>0</v>
      </c>
      <c r="HNX89" s="651">
        <v>0</v>
      </c>
      <c r="HNY89" s="651">
        <v>0</v>
      </c>
      <c r="HNZ89" s="651">
        <v>0</v>
      </c>
      <c r="HOA89" s="651">
        <v>0</v>
      </c>
      <c r="HOB89" s="651">
        <v>0</v>
      </c>
      <c r="HOC89" s="651">
        <v>0</v>
      </c>
      <c r="HOD89" s="651">
        <v>0</v>
      </c>
      <c r="HOE89" s="651">
        <v>0</v>
      </c>
      <c r="HOF89" s="651">
        <v>0</v>
      </c>
      <c r="HOG89" s="651">
        <v>0</v>
      </c>
      <c r="HOH89" s="651">
        <v>0</v>
      </c>
      <c r="HOI89" s="651">
        <v>0</v>
      </c>
      <c r="HOJ89" s="651">
        <v>0</v>
      </c>
      <c r="HOK89" s="651">
        <v>0</v>
      </c>
      <c r="HOL89" s="651">
        <v>0</v>
      </c>
      <c r="HOM89" s="651">
        <v>0</v>
      </c>
      <c r="HON89" s="651">
        <v>0</v>
      </c>
      <c r="HOO89" s="651">
        <v>0</v>
      </c>
      <c r="HOP89" s="651">
        <v>0</v>
      </c>
      <c r="HOQ89" s="651">
        <v>0</v>
      </c>
      <c r="HOR89" s="651">
        <v>0</v>
      </c>
      <c r="HOS89" s="651">
        <v>0</v>
      </c>
      <c r="HOT89" s="651">
        <v>0</v>
      </c>
      <c r="HOU89" s="651">
        <v>0</v>
      </c>
      <c r="HOV89" s="651">
        <v>0</v>
      </c>
      <c r="HOW89" s="651">
        <v>0</v>
      </c>
      <c r="HOX89" s="651">
        <v>0</v>
      </c>
      <c r="HOY89" s="651">
        <v>0</v>
      </c>
      <c r="HOZ89" s="651">
        <v>0</v>
      </c>
      <c r="HPA89" s="651">
        <v>0</v>
      </c>
      <c r="HPB89" s="651">
        <v>0</v>
      </c>
      <c r="HPC89" s="651">
        <v>0</v>
      </c>
      <c r="HPD89" s="651">
        <v>0</v>
      </c>
      <c r="HPE89" s="651">
        <v>0</v>
      </c>
      <c r="HPF89" s="651">
        <v>0</v>
      </c>
      <c r="HPG89" s="651">
        <v>0</v>
      </c>
      <c r="HPH89" s="651">
        <v>0</v>
      </c>
      <c r="HPI89" s="651">
        <v>0</v>
      </c>
      <c r="HPJ89" s="651">
        <v>0</v>
      </c>
      <c r="HPK89" s="651">
        <v>0</v>
      </c>
      <c r="HPL89" s="651">
        <v>0</v>
      </c>
      <c r="HPM89" s="651">
        <v>0</v>
      </c>
      <c r="HPN89" s="651">
        <v>0</v>
      </c>
      <c r="HPO89" s="651">
        <v>0</v>
      </c>
      <c r="HPP89" s="651">
        <v>0</v>
      </c>
      <c r="HPQ89" s="651">
        <v>0</v>
      </c>
      <c r="HPR89" s="651">
        <v>0</v>
      </c>
      <c r="HPS89" s="651">
        <v>0</v>
      </c>
      <c r="HPT89" s="651">
        <v>0</v>
      </c>
      <c r="HPU89" s="651">
        <v>0</v>
      </c>
      <c r="HPV89" s="651">
        <v>0</v>
      </c>
      <c r="HPW89" s="651">
        <v>0</v>
      </c>
      <c r="HPX89" s="651">
        <v>0</v>
      </c>
      <c r="HPY89" s="651">
        <v>0</v>
      </c>
      <c r="HPZ89" s="651">
        <v>0</v>
      </c>
      <c r="HQA89" s="651">
        <v>0</v>
      </c>
      <c r="HQB89" s="651">
        <v>0</v>
      </c>
      <c r="HQC89" s="651">
        <v>0</v>
      </c>
      <c r="HQD89" s="651">
        <v>0</v>
      </c>
      <c r="HQE89" s="651">
        <v>0</v>
      </c>
      <c r="HQF89" s="651">
        <v>0</v>
      </c>
      <c r="HQG89" s="651">
        <v>0</v>
      </c>
      <c r="HQH89" s="651">
        <v>0</v>
      </c>
      <c r="HQI89" s="651">
        <v>0</v>
      </c>
      <c r="HQJ89" s="651">
        <v>0</v>
      </c>
      <c r="HQK89" s="651">
        <v>0</v>
      </c>
      <c r="HQL89" s="651">
        <v>0</v>
      </c>
      <c r="HQM89" s="651">
        <v>0</v>
      </c>
      <c r="HQN89" s="651">
        <v>0</v>
      </c>
      <c r="HQO89" s="651">
        <v>0</v>
      </c>
      <c r="HQP89" s="651">
        <v>0</v>
      </c>
      <c r="HQQ89" s="651">
        <v>0</v>
      </c>
      <c r="HQR89" s="651">
        <v>0</v>
      </c>
      <c r="HQS89" s="651">
        <v>0</v>
      </c>
      <c r="HQT89" s="651">
        <v>0</v>
      </c>
      <c r="HQU89" s="651">
        <v>0</v>
      </c>
      <c r="HQV89" s="651">
        <v>0</v>
      </c>
      <c r="HQW89" s="651">
        <v>0</v>
      </c>
      <c r="HQX89" s="651">
        <v>0</v>
      </c>
      <c r="HQY89" s="651">
        <v>0</v>
      </c>
      <c r="HQZ89" s="651">
        <v>0</v>
      </c>
      <c r="HRA89" s="651">
        <v>0</v>
      </c>
      <c r="HRB89" s="651">
        <v>0</v>
      </c>
      <c r="HRC89" s="651">
        <v>0</v>
      </c>
      <c r="HRD89" s="651">
        <v>0</v>
      </c>
      <c r="HRE89" s="651">
        <v>0</v>
      </c>
      <c r="HRF89" s="651">
        <v>0</v>
      </c>
      <c r="HRG89" s="651">
        <v>0</v>
      </c>
      <c r="HRH89" s="651">
        <v>0</v>
      </c>
      <c r="HRI89" s="651">
        <v>0</v>
      </c>
      <c r="HRJ89" s="651">
        <v>0</v>
      </c>
      <c r="HRK89" s="651">
        <v>0</v>
      </c>
      <c r="HRL89" s="651">
        <v>0</v>
      </c>
      <c r="HRM89" s="651">
        <v>0</v>
      </c>
      <c r="HRN89" s="651">
        <v>0</v>
      </c>
      <c r="HRO89" s="651">
        <v>0</v>
      </c>
      <c r="HRP89" s="651">
        <v>0</v>
      </c>
      <c r="HRQ89" s="651">
        <v>0</v>
      </c>
      <c r="HRR89" s="651">
        <v>0</v>
      </c>
      <c r="HRS89" s="651">
        <v>0</v>
      </c>
      <c r="HRT89" s="651">
        <v>0</v>
      </c>
      <c r="HRU89" s="651">
        <v>0</v>
      </c>
      <c r="HRV89" s="651">
        <v>0</v>
      </c>
      <c r="HRW89" s="651">
        <v>0</v>
      </c>
      <c r="HRX89" s="651">
        <v>0</v>
      </c>
      <c r="HRY89" s="651">
        <v>0</v>
      </c>
      <c r="HRZ89" s="651">
        <v>0</v>
      </c>
      <c r="HSA89" s="651">
        <v>0</v>
      </c>
      <c r="HSB89" s="651">
        <v>0</v>
      </c>
      <c r="HSC89" s="651">
        <v>0</v>
      </c>
      <c r="HSD89" s="651">
        <v>0</v>
      </c>
      <c r="HSE89" s="651">
        <v>0</v>
      </c>
      <c r="HSF89" s="651">
        <v>0</v>
      </c>
      <c r="HSG89" s="651">
        <v>0</v>
      </c>
      <c r="HSH89" s="651">
        <v>0</v>
      </c>
      <c r="HSI89" s="651">
        <v>0</v>
      </c>
      <c r="HSJ89" s="651">
        <v>0</v>
      </c>
      <c r="HSK89" s="651">
        <v>0</v>
      </c>
      <c r="HSL89" s="651">
        <v>0</v>
      </c>
      <c r="HSM89" s="651">
        <v>0</v>
      </c>
      <c r="HSN89" s="651">
        <v>0</v>
      </c>
      <c r="HSO89" s="651">
        <v>0</v>
      </c>
      <c r="HSP89" s="651">
        <v>0</v>
      </c>
      <c r="HSQ89" s="651">
        <v>0</v>
      </c>
      <c r="HSR89" s="651">
        <v>0</v>
      </c>
      <c r="HSS89" s="651">
        <v>0</v>
      </c>
      <c r="HST89" s="651">
        <v>0</v>
      </c>
      <c r="HSU89" s="651">
        <v>0</v>
      </c>
      <c r="HSV89" s="651">
        <v>0</v>
      </c>
      <c r="HSW89" s="651">
        <v>0</v>
      </c>
      <c r="HSX89" s="651">
        <v>0</v>
      </c>
      <c r="HSY89" s="651">
        <v>0</v>
      </c>
      <c r="HSZ89" s="651">
        <v>0</v>
      </c>
      <c r="HTA89" s="651">
        <v>0</v>
      </c>
      <c r="HTB89" s="651">
        <v>0</v>
      </c>
      <c r="HTC89" s="651">
        <v>0</v>
      </c>
      <c r="HTD89" s="651">
        <v>0</v>
      </c>
      <c r="HTE89" s="651">
        <v>0</v>
      </c>
      <c r="HTF89" s="651">
        <v>0</v>
      </c>
      <c r="HTG89" s="651">
        <v>0</v>
      </c>
      <c r="HTH89" s="651">
        <v>0</v>
      </c>
      <c r="HTI89" s="651">
        <v>0</v>
      </c>
      <c r="HTJ89" s="651">
        <v>0</v>
      </c>
      <c r="HTK89" s="651">
        <v>0</v>
      </c>
      <c r="HTL89" s="651">
        <v>0</v>
      </c>
      <c r="HTM89" s="651">
        <v>0</v>
      </c>
      <c r="HTN89" s="651">
        <v>0</v>
      </c>
      <c r="HTO89" s="651">
        <v>0</v>
      </c>
      <c r="HTP89" s="651">
        <v>0</v>
      </c>
      <c r="HTQ89" s="651">
        <v>0</v>
      </c>
      <c r="HTR89" s="651">
        <v>0</v>
      </c>
      <c r="HTS89" s="651">
        <v>0</v>
      </c>
      <c r="HTT89" s="651">
        <v>0</v>
      </c>
      <c r="HTU89" s="651">
        <v>0</v>
      </c>
      <c r="HTV89" s="651">
        <v>0</v>
      </c>
      <c r="HTW89" s="651">
        <v>0</v>
      </c>
      <c r="HTX89" s="651">
        <v>0</v>
      </c>
      <c r="HTY89" s="651">
        <v>0</v>
      </c>
      <c r="HTZ89" s="651">
        <v>0</v>
      </c>
      <c r="HUA89" s="651">
        <v>0</v>
      </c>
      <c r="HUB89" s="651">
        <v>0</v>
      </c>
      <c r="HUC89" s="651">
        <v>0</v>
      </c>
      <c r="HUD89" s="651">
        <v>0</v>
      </c>
      <c r="HUE89" s="651">
        <v>0</v>
      </c>
      <c r="HUF89" s="651">
        <v>0</v>
      </c>
      <c r="HUG89" s="651">
        <v>0</v>
      </c>
      <c r="HUH89" s="651">
        <v>0</v>
      </c>
      <c r="HUI89" s="651">
        <v>0</v>
      </c>
      <c r="HUJ89" s="651">
        <v>0</v>
      </c>
      <c r="HUK89" s="651">
        <v>0</v>
      </c>
      <c r="HUL89" s="651">
        <v>0</v>
      </c>
      <c r="HUM89" s="651">
        <v>0</v>
      </c>
      <c r="HUN89" s="651">
        <v>0</v>
      </c>
      <c r="HUO89" s="651">
        <v>0</v>
      </c>
      <c r="HUP89" s="651">
        <v>0</v>
      </c>
      <c r="HUQ89" s="651">
        <v>0</v>
      </c>
      <c r="HUR89" s="651">
        <v>0</v>
      </c>
      <c r="HUS89" s="651">
        <v>0</v>
      </c>
      <c r="HUT89" s="651">
        <v>0</v>
      </c>
      <c r="HUU89" s="651">
        <v>0</v>
      </c>
      <c r="HUV89" s="651">
        <v>0</v>
      </c>
      <c r="HUW89" s="651">
        <v>0</v>
      </c>
      <c r="HUX89" s="651">
        <v>0</v>
      </c>
      <c r="HUY89" s="651">
        <v>0</v>
      </c>
      <c r="HUZ89" s="651">
        <v>0</v>
      </c>
      <c r="HVA89" s="651">
        <v>0</v>
      </c>
      <c r="HVB89" s="651">
        <v>0</v>
      </c>
      <c r="HVC89" s="651">
        <v>0</v>
      </c>
      <c r="HVD89" s="651">
        <v>0</v>
      </c>
      <c r="HVE89" s="651">
        <v>0</v>
      </c>
      <c r="HVF89" s="651">
        <v>0</v>
      </c>
      <c r="HVG89" s="651">
        <v>0</v>
      </c>
      <c r="HVH89" s="651">
        <v>0</v>
      </c>
      <c r="HVI89" s="651">
        <v>0</v>
      </c>
      <c r="HVJ89" s="651">
        <v>0</v>
      </c>
      <c r="HVK89" s="651">
        <v>0</v>
      </c>
      <c r="HVL89" s="651">
        <v>0</v>
      </c>
      <c r="HVM89" s="651">
        <v>0</v>
      </c>
      <c r="HVN89" s="651">
        <v>0</v>
      </c>
      <c r="HVO89" s="651">
        <v>0</v>
      </c>
      <c r="HVP89" s="651">
        <v>0</v>
      </c>
      <c r="HVQ89" s="651">
        <v>0</v>
      </c>
      <c r="HVR89" s="651">
        <v>0</v>
      </c>
      <c r="HVS89" s="651">
        <v>0</v>
      </c>
      <c r="HVT89" s="651">
        <v>0</v>
      </c>
      <c r="HVU89" s="651">
        <v>0</v>
      </c>
      <c r="HVV89" s="651">
        <v>0</v>
      </c>
      <c r="HVW89" s="651">
        <v>0</v>
      </c>
      <c r="HVX89" s="651">
        <v>0</v>
      </c>
      <c r="HVY89" s="651">
        <v>0</v>
      </c>
      <c r="HVZ89" s="651">
        <v>0</v>
      </c>
      <c r="HWA89" s="651">
        <v>0</v>
      </c>
      <c r="HWB89" s="651">
        <v>0</v>
      </c>
      <c r="HWC89" s="651">
        <v>0</v>
      </c>
      <c r="HWD89" s="651">
        <v>0</v>
      </c>
      <c r="HWE89" s="651">
        <v>0</v>
      </c>
      <c r="HWF89" s="651">
        <v>0</v>
      </c>
      <c r="HWG89" s="651">
        <v>0</v>
      </c>
      <c r="HWH89" s="651">
        <v>0</v>
      </c>
      <c r="HWI89" s="651">
        <v>0</v>
      </c>
      <c r="HWJ89" s="651">
        <v>0</v>
      </c>
      <c r="HWK89" s="651">
        <v>0</v>
      </c>
      <c r="HWL89" s="651">
        <v>0</v>
      </c>
      <c r="HWM89" s="651">
        <v>0</v>
      </c>
      <c r="HWN89" s="651">
        <v>0</v>
      </c>
      <c r="HWO89" s="651">
        <v>0</v>
      </c>
      <c r="HWP89" s="651">
        <v>0</v>
      </c>
      <c r="HWQ89" s="651">
        <v>0</v>
      </c>
      <c r="HWR89" s="651">
        <v>0</v>
      </c>
      <c r="HWS89" s="651">
        <v>0</v>
      </c>
      <c r="HWT89" s="651">
        <v>0</v>
      </c>
      <c r="HWU89" s="651">
        <v>0</v>
      </c>
      <c r="HWV89" s="651">
        <v>0</v>
      </c>
      <c r="HWW89" s="651">
        <v>0</v>
      </c>
      <c r="HWX89" s="651">
        <v>0</v>
      </c>
      <c r="HWY89" s="651">
        <v>0</v>
      </c>
      <c r="HWZ89" s="651">
        <v>0</v>
      </c>
      <c r="HXA89" s="651">
        <v>0</v>
      </c>
      <c r="HXB89" s="651">
        <v>0</v>
      </c>
      <c r="HXC89" s="651">
        <v>0</v>
      </c>
      <c r="HXD89" s="651">
        <v>0</v>
      </c>
      <c r="HXE89" s="651">
        <v>0</v>
      </c>
      <c r="HXF89" s="651">
        <v>0</v>
      </c>
      <c r="HXG89" s="651">
        <v>0</v>
      </c>
      <c r="HXH89" s="651">
        <v>0</v>
      </c>
      <c r="HXI89" s="651">
        <v>0</v>
      </c>
      <c r="HXJ89" s="651">
        <v>0</v>
      </c>
      <c r="HXK89" s="651">
        <v>0</v>
      </c>
      <c r="HXL89" s="651">
        <v>0</v>
      </c>
      <c r="HXM89" s="651">
        <v>0</v>
      </c>
      <c r="HXN89" s="651">
        <v>0</v>
      </c>
      <c r="HXO89" s="651">
        <v>0</v>
      </c>
      <c r="HXP89" s="651">
        <v>0</v>
      </c>
      <c r="HXQ89" s="651">
        <v>0</v>
      </c>
      <c r="HXR89" s="651">
        <v>0</v>
      </c>
      <c r="HXS89" s="651">
        <v>0</v>
      </c>
      <c r="HXT89" s="651">
        <v>0</v>
      </c>
      <c r="HXU89" s="651">
        <v>0</v>
      </c>
      <c r="HXV89" s="651">
        <v>0</v>
      </c>
      <c r="HXW89" s="651">
        <v>0</v>
      </c>
      <c r="HXX89" s="651">
        <v>0</v>
      </c>
      <c r="HXY89" s="651">
        <v>0</v>
      </c>
      <c r="HXZ89" s="651">
        <v>0</v>
      </c>
      <c r="HYA89" s="651">
        <v>0</v>
      </c>
      <c r="HYB89" s="651">
        <v>0</v>
      </c>
      <c r="HYC89" s="651">
        <v>0</v>
      </c>
      <c r="HYD89" s="651">
        <v>0</v>
      </c>
      <c r="HYE89" s="651">
        <v>0</v>
      </c>
      <c r="HYF89" s="651">
        <v>0</v>
      </c>
      <c r="HYG89" s="651">
        <v>0</v>
      </c>
      <c r="HYH89" s="651">
        <v>0</v>
      </c>
      <c r="HYI89" s="651">
        <v>0</v>
      </c>
      <c r="HYJ89" s="651">
        <v>0</v>
      </c>
      <c r="HYK89" s="651">
        <v>0</v>
      </c>
      <c r="HYL89" s="651">
        <v>0</v>
      </c>
      <c r="HYM89" s="651">
        <v>0</v>
      </c>
      <c r="HYN89" s="651">
        <v>0</v>
      </c>
      <c r="HYO89" s="651">
        <v>0</v>
      </c>
      <c r="HYP89" s="651">
        <v>0</v>
      </c>
      <c r="HYQ89" s="651">
        <v>0</v>
      </c>
      <c r="HYR89" s="651">
        <v>0</v>
      </c>
      <c r="HYS89" s="651">
        <v>0</v>
      </c>
      <c r="HYT89" s="651">
        <v>0</v>
      </c>
      <c r="HYU89" s="651">
        <v>0</v>
      </c>
      <c r="HYV89" s="651">
        <v>0</v>
      </c>
      <c r="HYW89" s="651">
        <v>0</v>
      </c>
      <c r="HYX89" s="651">
        <v>0</v>
      </c>
      <c r="HYY89" s="651">
        <v>0</v>
      </c>
      <c r="HYZ89" s="651">
        <v>0</v>
      </c>
      <c r="HZA89" s="651">
        <v>0</v>
      </c>
      <c r="HZB89" s="651">
        <v>0</v>
      </c>
      <c r="HZC89" s="651">
        <v>0</v>
      </c>
      <c r="HZD89" s="651">
        <v>0</v>
      </c>
      <c r="HZE89" s="651">
        <v>0</v>
      </c>
      <c r="HZF89" s="651">
        <v>0</v>
      </c>
      <c r="HZG89" s="651">
        <v>0</v>
      </c>
      <c r="HZH89" s="651">
        <v>0</v>
      </c>
      <c r="HZI89" s="651">
        <v>0</v>
      </c>
      <c r="HZJ89" s="651">
        <v>0</v>
      </c>
      <c r="HZK89" s="651">
        <v>0</v>
      </c>
      <c r="HZL89" s="651">
        <v>0</v>
      </c>
      <c r="HZM89" s="651">
        <v>0</v>
      </c>
      <c r="HZN89" s="651">
        <v>0</v>
      </c>
      <c r="HZO89" s="651">
        <v>0</v>
      </c>
      <c r="HZP89" s="651">
        <v>0</v>
      </c>
      <c r="HZQ89" s="651">
        <v>0</v>
      </c>
      <c r="HZR89" s="651">
        <v>0</v>
      </c>
      <c r="HZS89" s="651">
        <v>0</v>
      </c>
      <c r="HZT89" s="651">
        <v>0</v>
      </c>
      <c r="HZU89" s="651">
        <v>0</v>
      </c>
      <c r="HZV89" s="651">
        <v>0</v>
      </c>
      <c r="HZW89" s="651">
        <v>0</v>
      </c>
      <c r="HZX89" s="651">
        <v>0</v>
      </c>
      <c r="HZY89" s="651">
        <v>0</v>
      </c>
      <c r="HZZ89" s="651">
        <v>0</v>
      </c>
      <c r="IAA89" s="651">
        <v>0</v>
      </c>
      <c r="IAB89" s="651">
        <v>0</v>
      </c>
      <c r="IAC89" s="651">
        <v>0</v>
      </c>
      <c r="IAD89" s="651">
        <v>0</v>
      </c>
      <c r="IAE89" s="651">
        <v>0</v>
      </c>
      <c r="IAF89" s="651">
        <v>0</v>
      </c>
      <c r="IAG89" s="651">
        <v>0</v>
      </c>
      <c r="IAH89" s="651">
        <v>0</v>
      </c>
      <c r="IAI89" s="651">
        <v>0</v>
      </c>
      <c r="IAJ89" s="651">
        <v>0</v>
      </c>
      <c r="IAK89" s="651">
        <v>0</v>
      </c>
      <c r="IAL89" s="651">
        <v>0</v>
      </c>
      <c r="IAM89" s="651">
        <v>0</v>
      </c>
      <c r="IAN89" s="651">
        <v>0</v>
      </c>
      <c r="IAO89" s="651">
        <v>0</v>
      </c>
      <c r="IAP89" s="651">
        <v>0</v>
      </c>
      <c r="IAQ89" s="651">
        <v>0</v>
      </c>
      <c r="IAR89" s="651">
        <v>0</v>
      </c>
      <c r="IAS89" s="651">
        <v>0</v>
      </c>
      <c r="IAT89" s="651">
        <v>0</v>
      </c>
      <c r="IAU89" s="651">
        <v>0</v>
      </c>
      <c r="IAV89" s="651">
        <v>0</v>
      </c>
      <c r="IAW89" s="651">
        <v>0</v>
      </c>
      <c r="IAX89" s="651">
        <v>0</v>
      </c>
      <c r="IAY89" s="651">
        <v>0</v>
      </c>
      <c r="IAZ89" s="651">
        <v>0</v>
      </c>
      <c r="IBA89" s="651">
        <v>0</v>
      </c>
      <c r="IBB89" s="651">
        <v>0</v>
      </c>
      <c r="IBC89" s="651">
        <v>0</v>
      </c>
      <c r="IBD89" s="651">
        <v>0</v>
      </c>
      <c r="IBE89" s="651">
        <v>0</v>
      </c>
      <c r="IBF89" s="651">
        <v>0</v>
      </c>
      <c r="IBG89" s="651">
        <v>0</v>
      </c>
      <c r="IBH89" s="651">
        <v>0</v>
      </c>
      <c r="IBI89" s="651">
        <v>0</v>
      </c>
      <c r="IBJ89" s="651">
        <v>0</v>
      </c>
      <c r="IBK89" s="651">
        <v>0</v>
      </c>
      <c r="IBL89" s="651">
        <v>0</v>
      </c>
      <c r="IBM89" s="651">
        <v>0</v>
      </c>
      <c r="IBN89" s="651">
        <v>0</v>
      </c>
      <c r="IBO89" s="651">
        <v>0</v>
      </c>
      <c r="IBP89" s="651">
        <v>0</v>
      </c>
      <c r="IBQ89" s="651">
        <v>0</v>
      </c>
      <c r="IBR89" s="651">
        <v>0</v>
      </c>
      <c r="IBS89" s="651">
        <v>0</v>
      </c>
      <c r="IBT89" s="651">
        <v>0</v>
      </c>
      <c r="IBU89" s="651">
        <v>0</v>
      </c>
      <c r="IBV89" s="651">
        <v>0</v>
      </c>
      <c r="IBW89" s="651">
        <v>0</v>
      </c>
      <c r="IBX89" s="651">
        <v>0</v>
      </c>
      <c r="IBY89" s="651">
        <v>0</v>
      </c>
      <c r="IBZ89" s="651">
        <v>0</v>
      </c>
      <c r="ICA89" s="651">
        <v>0</v>
      </c>
      <c r="ICB89" s="651">
        <v>0</v>
      </c>
      <c r="ICC89" s="651">
        <v>0</v>
      </c>
      <c r="ICD89" s="651">
        <v>0</v>
      </c>
      <c r="ICE89" s="651">
        <v>0</v>
      </c>
      <c r="ICF89" s="651">
        <v>0</v>
      </c>
      <c r="ICG89" s="651">
        <v>0</v>
      </c>
      <c r="ICH89" s="651">
        <v>0</v>
      </c>
      <c r="ICI89" s="651">
        <v>0</v>
      </c>
      <c r="ICJ89" s="651">
        <v>0</v>
      </c>
      <c r="ICK89" s="651">
        <v>0</v>
      </c>
      <c r="ICL89" s="651">
        <v>0</v>
      </c>
      <c r="ICM89" s="651">
        <v>0</v>
      </c>
      <c r="ICN89" s="651">
        <v>0</v>
      </c>
      <c r="ICO89" s="651">
        <v>0</v>
      </c>
      <c r="ICP89" s="651">
        <v>0</v>
      </c>
      <c r="ICQ89" s="651">
        <v>0</v>
      </c>
      <c r="ICR89" s="651">
        <v>0</v>
      </c>
      <c r="ICS89" s="651">
        <v>0</v>
      </c>
      <c r="ICT89" s="651">
        <v>0</v>
      </c>
      <c r="ICU89" s="651">
        <v>0</v>
      </c>
      <c r="ICV89" s="651">
        <v>0</v>
      </c>
      <c r="ICW89" s="651">
        <v>0</v>
      </c>
      <c r="ICX89" s="651">
        <v>0</v>
      </c>
      <c r="ICY89" s="651">
        <v>0</v>
      </c>
      <c r="ICZ89" s="651">
        <v>0</v>
      </c>
      <c r="IDA89" s="651">
        <v>0</v>
      </c>
      <c r="IDB89" s="651">
        <v>0</v>
      </c>
      <c r="IDC89" s="651">
        <v>0</v>
      </c>
      <c r="IDD89" s="651">
        <v>0</v>
      </c>
      <c r="IDE89" s="651">
        <v>0</v>
      </c>
      <c r="IDF89" s="651">
        <v>0</v>
      </c>
      <c r="IDG89" s="651">
        <v>0</v>
      </c>
      <c r="IDH89" s="651">
        <v>0</v>
      </c>
      <c r="IDI89" s="651">
        <v>0</v>
      </c>
      <c r="IDJ89" s="651">
        <v>0</v>
      </c>
      <c r="IDK89" s="651">
        <v>0</v>
      </c>
      <c r="IDL89" s="651">
        <v>0</v>
      </c>
      <c r="IDM89" s="651">
        <v>0</v>
      </c>
      <c r="IDN89" s="651">
        <v>0</v>
      </c>
      <c r="IDO89" s="651">
        <v>0</v>
      </c>
      <c r="IDP89" s="651">
        <v>0</v>
      </c>
      <c r="IDQ89" s="651">
        <v>0</v>
      </c>
      <c r="IDR89" s="651">
        <v>0</v>
      </c>
      <c r="IDS89" s="651">
        <v>0</v>
      </c>
      <c r="IDT89" s="651">
        <v>0</v>
      </c>
      <c r="IDU89" s="651">
        <v>0</v>
      </c>
      <c r="IDV89" s="651">
        <v>0</v>
      </c>
      <c r="IDW89" s="651">
        <v>0</v>
      </c>
      <c r="IDX89" s="651">
        <v>0</v>
      </c>
      <c r="IDY89" s="651">
        <v>0</v>
      </c>
      <c r="IDZ89" s="651">
        <v>0</v>
      </c>
      <c r="IEA89" s="651">
        <v>0</v>
      </c>
      <c r="IEB89" s="651">
        <v>0</v>
      </c>
      <c r="IEC89" s="651">
        <v>0</v>
      </c>
      <c r="IED89" s="651">
        <v>0</v>
      </c>
      <c r="IEE89" s="651">
        <v>0</v>
      </c>
      <c r="IEF89" s="651">
        <v>0</v>
      </c>
      <c r="IEG89" s="651">
        <v>0</v>
      </c>
      <c r="IEH89" s="651">
        <v>0</v>
      </c>
      <c r="IEI89" s="651">
        <v>0</v>
      </c>
      <c r="IEJ89" s="651">
        <v>0</v>
      </c>
      <c r="IEK89" s="651">
        <v>0</v>
      </c>
      <c r="IEL89" s="651">
        <v>0</v>
      </c>
      <c r="IEM89" s="651">
        <v>0</v>
      </c>
      <c r="IEN89" s="651">
        <v>0</v>
      </c>
      <c r="IEO89" s="651">
        <v>0</v>
      </c>
      <c r="IEP89" s="651">
        <v>0</v>
      </c>
      <c r="IEQ89" s="651">
        <v>0</v>
      </c>
      <c r="IER89" s="651">
        <v>0</v>
      </c>
      <c r="IES89" s="651">
        <v>0</v>
      </c>
      <c r="IET89" s="651">
        <v>0</v>
      </c>
      <c r="IEU89" s="651">
        <v>0</v>
      </c>
      <c r="IEV89" s="651">
        <v>0</v>
      </c>
      <c r="IEW89" s="651">
        <v>0</v>
      </c>
      <c r="IEX89" s="651">
        <v>0</v>
      </c>
      <c r="IEY89" s="651">
        <v>0</v>
      </c>
      <c r="IEZ89" s="651">
        <v>0</v>
      </c>
      <c r="IFA89" s="651">
        <v>0</v>
      </c>
      <c r="IFB89" s="651">
        <v>0</v>
      </c>
      <c r="IFC89" s="651">
        <v>0</v>
      </c>
      <c r="IFD89" s="651">
        <v>0</v>
      </c>
      <c r="IFE89" s="651">
        <v>0</v>
      </c>
      <c r="IFF89" s="651">
        <v>0</v>
      </c>
      <c r="IFG89" s="651">
        <v>0</v>
      </c>
      <c r="IFH89" s="651">
        <v>0</v>
      </c>
      <c r="IFI89" s="651">
        <v>0</v>
      </c>
      <c r="IFJ89" s="651">
        <v>0</v>
      </c>
      <c r="IFK89" s="651">
        <v>0</v>
      </c>
      <c r="IFL89" s="651">
        <v>0</v>
      </c>
      <c r="IFM89" s="651">
        <v>0</v>
      </c>
      <c r="IFN89" s="651">
        <v>0</v>
      </c>
      <c r="IFO89" s="651">
        <v>0</v>
      </c>
      <c r="IFP89" s="651">
        <v>0</v>
      </c>
      <c r="IFQ89" s="651">
        <v>0</v>
      </c>
      <c r="IFR89" s="651">
        <v>0</v>
      </c>
      <c r="IFS89" s="651">
        <v>0</v>
      </c>
      <c r="IFT89" s="651">
        <v>0</v>
      </c>
      <c r="IFU89" s="651">
        <v>0</v>
      </c>
      <c r="IFV89" s="651">
        <v>0</v>
      </c>
      <c r="IFW89" s="651">
        <v>0</v>
      </c>
      <c r="IFX89" s="651">
        <v>0</v>
      </c>
      <c r="IFY89" s="651">
        <v>0</v>
      </c>
      <c r="IFZ89" s="651">
        <v>0</v>
      </c>
      <c r="IGA89" s="651">
        <v>0</v>
      </c>
      <c r="IGB89" s="651">
        <v>0</v>
      </c>
      <c r="IGC89" s="651">
        <v>0</v>
      </c>
      <c r="IGD89" s="651">
        <v>0</v>
      </c>
      <c r="IGE89" s="651">
        <v>0</v>
      </c>
      <c r="IGF89" s="651">
        <v>0</v>
      </c>
      <c r="IGG89" s="651">
        <v>0</v>
      </c>
      <c r="IGH89" s="651">
        <v>0</v>
      </c>
      <c r="IGI89" s="651">
        <v>0</v>
      </c>
      <c r="IGJ89" s="651">
        <v>0</v>
      </c>
      <c r="IGK89" s="651">
        <v>0</v>
      </c>
      <c r="IGL89" s="651">
        <v>0</v>
      </c>
      <c r="IGM89" s="651">
        <v>0</v>
      </c>
      <c r="IGN89" s="651">
        <v>0</v>
      </c>
      <c r="IGO89" s="651">
        <v>0</v>
      </c>
      <c r="IGP89" s="651">
        <v>0</v>
      </c>
      <c r="IGQ89" s="651">
        <v>0</v>
      </c>
      <c r="IGR89" s="651">
        <v>0</v>
      </c>
      <c r="IGS89" s="651">
        <v>0</v>
      </c>
      <c r="IGT89" s="651">
        <v>0</v>
      </c>
      <c r="IGU89" s="651">
        <v>0</v>
      </c>
      <c r="IGV89" s="651">
        <v>0</v>
      </c>
      <c r="IGW89" s="651">
        <v>0</v>
      </c>
      <c r="IGX89" s="651">
        <v>0</v>
      </c>
      <c r="IGY89" s="651">
        <v>0</v>
      </c>
      <c r="IGZ89" s="651">
        <v>0</v>
      </c>
      <c r="IHA89" s="651">
        <v>0</v>
      </c>
      <c r="IHB89" s="651">
        <v>0</v>
      </c>
      <c r="IHC89" s="651">
        <v>0</v>
      </c>
      <c r="IHD89" s="651">
        <v>0</v>
      </c>
      <c r="IHE89" s="651">
        <v>0</v>
      </c>
      <c r="IHF89" s="651">
        <v>0</v>
      </c>
      <c r="IHG89" s="651">
        <v>0</v>
      </c>
      <c r="IHH89" s="651">
        <v>0</v>
      </c>
      <c r="IHI89" s="651">
        <v>0</v>
      </c>
      <c r="IHJ89" s="651">
        <v>0</v>
      </c>
      <c r="IHK89" s="651">
        <v>0</v>
      </c>
      <c r="IHL89" s="651">
        <v>0</v>
      </c>
      <c r="IHM89" s="651">
        <v>0</v>
      </c>
      <c r="IHN89" s="651">
        <v>0</v>
      </c>
      <c r="IHO89" s="651">
        <v>0</v>
      </c>
      <c r="IHP89" s="651">
        <v>0</v>
      </c>
      <c r="IHQ89" s="651">
        <v>0</v>
      </c>
      <c r="IHR89" s="651">
        <v>0</v>
      </c>
      <c r="IHS89" s="651">
        <v>0</v>
      </c>
      <c r="IHT89" s="651">
        <v>0</v>
      </c>
      <c r="IHU89" s="651">
        <v>0</v>
      </c>
      <c r="IHV89" s="651">
        <v>0</v>
      </c>
      <c r="IHW89" s="651">
        <v>0</v>
      </c>
      <c r="IHX89" s="651">
        <v>0</v>
      </c>
      <c r="IHY89" s="651">
        <v>0</v>
      </c>
      <c r="IHZ89" s="651">
        <v>0</v>
      </c>
      <c r="IIA89" s="651">
        <v>0</v>
      </c>
      <c r="IIB89" s="651">
        <v>0</v>
      </c>
      <c r="IIC89" s="651">
        <v>0</v>
      </c>
      <c r="IID89" s="651">
        <v>0</v>
      </c>
      <c r="IIE89" s="651">
        <v>0</v>
      </c>
      <c r="IIF89" s="651">
        <v>0</v>
      </c>
      <c r="IIG89" s="651">
        <v>0</v>
      </c>
      <c r="IIH89" s="651">
        <v>0</v>
      </c>
      <c r="III89" s="651">
        <v>0</v>
      </c>
      <c r="IIJ89" s="651">
        <v>0</v>
      </c>
      <c r="IIK89" s="651">
        <v>0</v>
      </c>
      <c r="IIL89" s="651">
        <v>0</v>
      </c>
      <c r="IIM89" s="651">
        <v>0</v>
      </c>
      <c r="IIN89" s="651">
        <v>0</v>
      </c>
      <c r="IIO89" s="651">
        <v>0</v>
      </c>
      <c r="IIP89" s="651">
        <v>0</v>
      </c>
      <c r="IIQ89" s="651">
        <v>0</v>
      </c>
      <c r="IIR89" s="651">
        <v>0</v>
      </c>
      <c r="IIS89" s="651">
        <v>0</v>
      </c>
      <c r="IIT89" s="651">
        <v>0</v>
      </c>
      <c r="IIU89" s="651">
        <v>0</v>
      </c>
      <c r="IIV89" s="651">
        <v>0</v>
      </c>
      <c r="IIW89" s="651">
        <v>0</v>
      </c>
      <c r="IIX89" s="651">
        <v>0</v>
      </c>
      <c r="IIY89" s="651">
        <v>0</v>
      </c>
      <c r="IIZ89" s="651">
        <v>0</v>
      </c>
      <c r="IJA89" s="651">
        <v>0</v>
      </c>
      <c r="IJB89" s="651">
        <v>0</v>
      </c>
      <c r="IJC89" s="651">
        <v>0</v>
      </c>
      <c r="IJD89" s="651">
        <v>0</v>
      </c>
      <c r="IJE89" s="651">
        <v>0</v>
      </c>
      <c r="IJF89" s="651">
        <v>0</v>
      </c>
      <c r="IJG89" s="651">
        <v>0</v>
      </c>
      <c r="IJH89" s="651">
        <v>0</v>
      </c>
      <c r="IJI89" s="651">
        <v>0</v>
      </c>
      <c r="IJJ89" s="651">
        <v>0</v>
      </c>
      <c r="IJK89" s="651">
        <v>0</v>
      </c>
      <c r="IJL89" s="651">
        <v>0</v>
      </c>
      <c r="IJM89" s="651">
        <v>0</v>
      </c>
      <c r="IJN89" s="651">
        <v>0</v>
      </c>
      <c r="IJO89" s="651">
        <v>0</v>
      </c>
      <c r="IJP89" s="651">
        <v>0</v>
      </c>
      <c r="IJQ89" s="651">
        <v>0</v>
      </c>
      <c r="IJR89" s="651">
        <v>0</v>
      </c>
      <c r="IJS89" s="651">
        <v>0</v>
      </c>
      <c r="IJT89" s="651">
        <v>0</v>
      </c>
      <c r="IJU89" s="651">
        <v>0</v>
      </c>
      <c r="IJV89" s="651">
        <v>0</v>
      </c>
      <c r="IJW89" s="651">
        <v>0</v>
      </c>
      <c r="IJX89" s="651">
        <v>0</v>
      </c>
      <c r="IJY89" s="651">
        <v>0</v>
      </c>
      <c r="IJZ89" s="651">
        <v>0</v>
      </c>
      <c r="IKA89" s="651">
        <v>0</v>
      </c>
      <c r="IKB89" s="651">
        <v>0</v>
      </c>
      <c r="IKC89" s="651">
        <v>0</v>
      </c>
      <c r="IKD89" s="651">
        <v>0</v>
      </c>
      <c r="IKE89" s="651">
        <v>0</v>
      </c>
      <c r="IKF89" s="651">
        <v>0</v>
      </c>
      <c r="IKG89" s="651">
        <v>0</v>
      </c>
      <c r="IKH89" s="651">
        <v>0</v>
      </c>
      <c r="IKI89" s="651">
        <v>0</v>
      </c>
      <c r="IKJ89" s="651">
        <v>0</v>
      </c>
      <c r="IKK89" s="651">
        <v>0</v>
      </c>
      <c r="IKL89" s="651">
        <v>0</v>
      </c>
      <c r="IKM89" s="651">
        <v>0</v>
      </c>
      <c r="IKN89" s="651">
        <v>0</v>
      </c>
      <c r="IKO89" s="651">
        <v>0</v>
      </c>
      <c r="IKP89" s="651">
        <v>0</v>
      </c>
      <c r="IKQ89" s="651">
        <v>0</v>
      </c>
      <c r="IKR89" s="651">
        <v>0</v>
      </c>
      <c r="IKS89" s="651">
        <v>0</v>
      </c>
      <c r="IKT89" s="651">
        <v>0</v>
      </c>
      <c r="IKU89" s="651">
        <v>0</v>
      </c>
      <c r="IKV89" s="651">
        <v>0</v>
      </c>
      <c r="IKW89" s="651">
        <v>0</v>
      </c>
      <c r="IKX89" s="651">
        <v>0</v>
      </c>
      <c r="IKY89" s="651">
        <v>0</v>
      </c>
      <c r="IKZ89" s="651">
        <v>0</v>
      </c>
      <c r="ILA89" s="651">
        <v>0</v>
      </c>
      <c r="ILB89" s="651">
        <v>0</v>
      </c>
      <c r="ILC89" s="651">
        <v>0</v>
      </c>
      <c r="ILD89" s="651">
        <v>0</v>
      </c>
      <c r="ILE89" s="651">
        <v>0</v>
      </c>
      <c r="ILF89" s="651">
        <v>0</v>
      </c>
      <c r="ILG89" s="651">
        <v>0</v>
      </c>
      <c r="ILH89" s="651">
        <v>0</v>
      </c>
      <c r="ILI89" s="651">
        <v>0</v>
      </c>
      <c r="ILJ89" s="651">
        <v>0</v>
      </c>
      <c r="ILK89" s="651">
        <v>0</v>
      </c>
      <c r="ILL89" s="651">
        <v>0</v>
      </c>
      <c r="ILM89" s="651">
        <v>0</v>
      </c>
      <c r="ILN89" s="651">
        <v>0</v>
      </c>
      <c r="ILO89" s="651">
        <v>0</v>
      </c>
      <c r="ILP89" s="651">
        <v>0</v>
      </c>
      <c r="ILQ89" s="651">
        <v>0</v>
      </c>
      <c r="ILR89" s="651">
        <v>0</v>
      </c>
      <c r="ILS89" s="651">
        <v>0</v>
      </c>
      <c r="ILT89" s="651">
        <v>0</v>
      </c>
      <c r="ILU89" s="651">
        <v>0</v>
      </c>
      <c r="ILV89" s="651">
        <v>0</v>
      </c>
      <c r="ILW89" s="651">
        <v>0</v>
      </c>
      <c r="ILX89" s="651">
        <v>0</v>
      </c>
      <c r="ILY89" s="651">
        <v>0</v>
      </c>
      <c r="ILZ89" s="651">
        <v>0</v>
      </c>
      <c r="IMA89" s="651">
        <v>0</v>
      </c>
      <c r="IMB89" s="651">
        <v>0</v>
      </c>
      <c r="IMC89" s="651">
        <v>0</v>
      </c>
      <c r="IMD89" s="651">
        <v>0</v>
      </c>
      <c r="IME89" s="651">
        <v>0</v>
      </c>
      <c r="IMF89" s="651">
        <v>0</v>
      </c>
      <c r="IMG89" s="651">
        <v>0</v>
      </c>
      <c r="IMH89" s="651">
        <v>0</v>
      </c>
      <c r="IMI89" s="651">
        <v>0</v>
      </c>
      <c r="IMJ89" s="651">
        <v>0</v>
      </c>
      <c r="IMK89" s="651">
        <v>0</v>
      </c>
      <c r="IML89" s="651">
        <v>0</v>
      </c>
      <c r="IMM89" s="651">
        <v>0</v>
      </c>
      <c r="IMN89" s="651">
        <v>0</v>
      </c>
      <c r="IMO89" s="651">
        <v>0</v>
      </c>
      <c r="IMP89" s="651">
        <v>0</v>
      </c>
      <c r="IMQ89" s="651">
        <v>0</v>
      </c>
      <c r="IMR89" s="651">
        <v>0</v>
      </c>
      <c r="IMS89" s="651">
        <v>0</v>
      </c>
      <c r="IMT89" s="651">
        <v>0</v>
      </c>
      <c r="IMU89" s="651">
        <v>0</v>
      </c>
      <c r="IMV89" s="651">
        <v>0</v>
      </c>
      <c r="IMW89" s="651">
        <v>0</v>
      </c>
      <c r="IMX89" s="651">
        <v>0</v>
      </c>
      <c r="IMY89" s="651">
        <v>0</v>
      </c>
      <c r="IMZ89" s="651">
        <v>0</v>
      </c>
      <c r="INA89" s="651">
        <v>0</v>
      </c>
      <c r="INB89" s="651">
        <v>0</v>
      </c>
      <c r="INC89" s="651">
        <v>0</v>
      </c>
      <c r="IND89" s="651">
        <v>0</v>
      </c>
      <c r="INE89" s="651">
        <v>0</v>
      </c>
      <c r="INF89" s="651">
        <v>0</v>
      </c>
      <c r="ING89" s="651">
        <v>0</v>
      </c>
      <c r="INH89" s="651">
        <v>0</v>
      </c>
      <c r="INI89" s="651">
        <v>0</v>
      </c>
      <c r="INJ89" s="651">
        <v>0</v>
      </c>
      <c r="INK89" s="651">
        <v>0</v>
      </c>
      <c r="INL89" s="651">
        <v>0</v>
      </c>
      <c r="INM89" s="651">
        <v>0</v>
      </c>
      <c r="INN89" s="651">
        <v>0</v>
      </c>
      <c r="INO89" s="651">
        <v>0</v>
      </c>
      <c r="INP89" s="651">
        <v>0</v>
      </c>
      <c r="INQ89" s="651">
        <v>0</v>
      </c>
      <c r="INR89" s="651">
        <v>0</v>
      </c>
      <c r="INS89" s="651">
        <v>0</v>
      </c>
      <c r="INT89" s="651">
        <v>0</v>
      </c>
      <c r="INU89" s="651">
        <v>0</v>
      </c>
      <c r="INV89" s="651">
        <v>0</v>
      </c>
      <c r="INW89" s="651">
        <v>0</v>
      </c>
      <c r="INX89" s="651">
        <v>0</v>
      </c>
      <c r="INY89" s="651">
        <v>0</v>
      </c>
      <c r="INZ89" s="651">
        <v>0</v>
      </c>
      <c r="IOA89" s="651">
        <v>0</v>
      </c>
      <c r="IOB89" s="651">
        <v>0</v>
      </c>
      <c r="IOC89" s="651">
        <v>0</v>
      </c>
      <c r="IOD89" s="651">
        <v>0</v>
      </c>
      <c r="IOE89" s="651">
        <v>0</v>
      </c>
      <c r="IOF89" s="651">
        <v>0</v>
      </c>
      <c r="IOG89" s="651">
        <v>0</v>
      </c>
      <c r="IOH89" s="651">
        <v>0</v>
      </c>
      <c r="IOI89" s="651">
        <v>0</v>
      </c>
      <c r="IOJ89" s="651">
        <v>0</v>
      </c>
      <c r="IOK89" s="651">
        <v>0</v>
      </c>
      <c r="IOL89" s="651">
        <v>0</v>
      </c>
      <c r="IOM89" s="651">
        <v>0</v>
      </c>
      <c r="ION89" s="651">
        <v>0</v>
      </c>
      <c r="IOO89" s="651">
        <v>0</v>
      </c>
      <c r="IOP89" s="651">
        <v>0</v>
      </c>
      <c r="IOQ89" s="651">
        <v>0</v>
      </c>
      <c r="IOR89" s="651">
        <v>0</v>
      </c>
      <c r="IOS89" s="651">
        <v>0</v>
      </c>
      <c r="IOT89" s="651">
        <v>0</v>
      </c>
      <c r="IOU89" s="651">
        <v>0</v>
      </c>
      <c r="IOV89" s="651">
        <v>0</v>
      </c>
      <c r="IOW89" s="651">
        <v>0</v>
      </c>
      <c r="IOX89" s="651">
        <v>0</v>
      </c>
      <c r="IOY89" s="651">
        <v>0</v>
      </c>
      <c r="IOZ89" s="651">
        <v>0</v>
      </c>
      <c r="IPA89" s="651">
        <v>0</v>
      </c>
      <c r="IPB89" s="651">
        <v>0</v>
      </c>
      <c r="IPC89" s="651">
        <v>0</v>
      </c>
      <c r="IPD89" s="651">
        <v>0</v>
      </c>
      <c r="IPE89" s="651">
        <v>0</v>
      </c>
      <c r="IPF89" s="651">
        <v>0</v>
      </c>
      <c r="IPG89" s="651">
        <v>0</v>
      </c>
      <c r="IPH89" s="651">
        <v>0</v>
      </c>
      <c r="IPI89" s="651">
        <v>0</v>
      </c>
      <c r="IPJ89" s="651">
        <v>0</v>
      </c>
      <c r="IPK89" s="651">
        <v>0</v>
      </c>
      <c r="IPL89" s="651">
        <v>0</v>
      </c>
      <c r="IPM89" s="651">
        <v>0</v>
      </c>
      <c r="IPN89" s="651">
        <v>0</v>
      </c>
      <c r="IPO89" s="651">
        <v>0</v>
      </c>
      <c r="IPP89" s="651">
        <v>0</v>
      </c>
      <c r="IPQ89" s="651">
        <v>0</v>
      </c>
      <c r="IPR89" s="651">
        <v>0</v>
      </c>
      <c r="IPS89" s="651">
        <v>0</v>
      </c>
      <c r="IPT89" s="651">
        <v>0</v>
      </c>
      <c r="IPU89" s="651">
        <v>0</v>
      </c>
      <c r="IPV89" s="651">
        <v>0</v>
      </c>
      <c r="IPW89" s="651">
        <v>0</v>
      </c>
      <c r="IPX89" s="651">
        <v>0</v>
      </c>
      <c r="IPY89" s="651">
        <v>0</v>
      </c>
      <c r="IPZ89" s="651">
        <v>0</v>
      </c>
      <c r="IQA89" s="651">
        <v>0</v>
      </c>
      <c r="IQB89" s="651">
        <v>0</v>
      </c>
      <c r="IQC89" s="651">
        <v>0</v>
      </c>
      <c r="IQD89" s="651">
        <v>0</v>
      </c>
      <c r="IQE89" s="651">
        <v>0</v>
      </c>
      <c r="IQF89" s="651">
        <v>0</v>
      </c>
      <c r="IQG89" s="651">
        <v>0</v>
      </c>
      <c r="IQH89" s="651">
        <v>0</v>
      </c>
      <c r="IQI89" s="651">
        <v>0</v>
      </c>
      <c r="IQJ89" s="651">
        <v>0</v>
      </c>
      <c r="IQK89" s="651">
        <v>0</v>
      </c>
      <c r="IQL89" s="651">
        <v>0</v>
      </c>
      <c r="IQM89" s="651">
        <v>0</v>
      </c>
      <c r="IQN89" s="651">
        <v>0</v>
      </c>
      <c r="IQO89" s="651">
        <v>0</v>
      </c>
      <c r="IQP89" s="651">
        <v>0</v>
      </c>
      <c r="IQQ89" s="651">
        <v>0</v>
      </c>
      <c r="IQR89" s="651">
        <v>0</v>
      </c>
      <c r="IQS89" s="651">
        <v>0</v>
      </c>
      <c r="IQT89" s="651">
        <v>0</v>
      </c>
      <c r="IQU89" s="651">
        <v>0</v>
      </c>
      <c r="IQV89" s="651">
        <v>0</v>
      </c>
      <c r="IQW89" s="651">
        <v>0</v>
      </c>
      <c r="IQX89" s="651">
        <v>0</v>
      </c>
      <c r="IQY89" s="651">
        <v>0</v>
      </c>
      <c r="IQZ89" s="651">
        <v>0</v>
      </c>
      <c r="IRA89" s="651">
        <v>0</v>
      </c>
      <c r="IRB89" s="651">
        <v>0</v>
      </c>
      <c r="IRC89" s="651">
        <v>0</v>
      </c>
      <c r="IRD89" s="651">
        <v>0</v>
      </c>
      <c r="IRE89" s="651">
        <v>0</v>
      </c>
      <c r="IRF89" s="651">
        <v>0</v>
      </c>
      <c r="IRG89" s="651">
        <v>0</v>
      </c>
      <c r="IRH89" s="651">
        <v>0</v>
      </c>
      <c r="IRI89" s="651">
        <v>0</v>
      </c>
      <c r="IRJ89" s="651">
        <v>0</v>
      </c>
      <c r="IRK89" s="651">
        <v>0</v>
      </c>
      <c r="IRL89" s="651">
        <v>0</v>
      </c>
      <c r="IRM89" s="651">
        <v>0</v>
      </c>
      <c r="IRN89" s="651">
        <v>0</v>
      </c>
      <c r="IRO89" s="651">
        <v>0</v>
      </c>
      <c r="IRP89" s="651">
        <v>0</v>
      </c>
      <c r="IRQ89" s="651">
        <v>0</v>
      </c>
      <c r="IRR89" s="651">
        <v>0</v>
      </c>
      <c r="IRS89" s="651">
        <v>0</v>
      </c>
      <c r="IRT89" s="651">
        <v>0</v>
      </c>
      <c r="IRU89" s="651">
        <v>0</v>
      </c>
      <c r="IRV89" s="651">
        <v>0</v>
      </c>
      <c r="IRW89" s="651">
        <v>0</v>
      </c>
      <c r="IRX89" s="651">
        <v>0</v>
      </c>
      <c r="IRY89" s="651">
        <v>0</v>
      </c>
      <c r="IRZ89" s="651">
        <v>0</v>
      </c>
      <c r="ISA89" s="651">
        <v>0</v>
      </c>
      <c r="ISB89" s="651">
        <v>0</v>
      </c>
      <c r="ISC89" s="651">
        <v>0</v>
      </c>
      <c r="ISD89" s="651">
        <v>0</v>
      </c>
      <c r="ISE89" s="651">
        <v>0</v>
      </c>
      <c r="ISF89" s="651">
        <v>0</v>
      </c>
      <c r="ISG89" s="651">
        <v>0</v>
      </c>
      <c r="ISH89" s="651">
        <v>0</v>
      </c>
      <c r="ISI89" s="651">
        <v>0</v>
      </c>
      <c r="ISJ89" s="651">
        <v>0</v>
      </c>
      <c r="ISK89" s="651">
        <v>0</v>
      </c>
      <c r="ISL89" s="651">
        <v>0</v>
      </c>
      <c r="ISM89" s="651">
        <v>0</v>
      </c>
      <c r="ISN89" s="651">
        <v>0</v>
      </c>
      <c r="ISO89" s="651">
        <v>0</v>
      </c>
      <c r="ISP89" s="651">
        <v>0</v>
      </c>
      <c r="ISQ89" s="651">
        <v>0</v>
      </c>
      <c r="ISR89" s="651">
        <v>0</v>
      </c>
      <c r="ISS89" s="651">
        <v>0</v>
      </c>
      <c r="IST89" s="651">
        <v>0</v>
      </c>
      <c r="ISU89" s="651">
        <v>0</v>
      </c>
      <c r="ISV89" s="651">
        <v>0</v>
      </c>
      <c r="ISW89" s="651">
        <v>0</v>
      </c>
      <c r="ISX89" s="651">
        <v>0</v>
      </c>
      <c r="ISY89" s="651">
        <v>0</v>
      </c>
      <c r="ISZ89" s="651">
        <v>0</v>
      </c>
      <c r="ITA89" s="651">
        <v>0</v>
      </c>
      <c r="ITB89" s="651">
        <v>0</v>
      </c>
      <c r="ITC89" s="651">
        <v>0</v>
      </c>
      <c r="ITD89" s="651">
        <v>0</v>
      </c>
      <c r="ITE89" s="651">
        <v>0</v>
      </c>
      <c r="ITF89" s="651">
        <v>0</v>
      </c>
      <c r="ITG89" s="651">
        <v>0</v>
      </c>
      <c r="ITH89" s="651">
        <v>0</v>
      </c>
      <c r="ITI89" s="651">
        <v>0</v>
      </c>
      <c r="ITJ89" s="651">
        <v>0</v>
      </c>
      <c r="ITK89" s="651">
        <v>0</v>
      </c>
      <c r="ITL89" s="651">
        <v>0</v>
      </c>
      <c r="ITM89" s="651">
        <v>0</v>
      </c>
      <c r="ITN89" s="651">
        <v>0</v>
      </c>
      <c r="ITO89" s="651">
        <v>0</v>
      </c>
      <c r="ITP89" s="651">
        <v>0</v>
      </c>
      <c r="ITQ89" s="651">
        <v>0</v>
      </c>
      <c r="ITR89" s="651">
        <v>0</v>
      </c>
      <c r="ITS89" s="651">
        <v>0</v>
      </c>
      <c r="ITT89" s="651">
        <v>0</v>
      </c>
      <c r="ITU89" s="651">
        <v>0</v>
      </c>
      <c r="ITV89" s="651">
        <v>0</v>
      </c>
      <c r="ITW89" s="651">
        <v>0</v>
      </c>
      <c r="ITX89" s="651">
        <v>0</v>
      </c>
      <c r="ITY89" s="651">
        <v>0</v>
      </c>
      <c r="ITZ89" s="651">
        <v>0</v>
      </c>
      <c r="IUA89" s="651">
        <v>0</v>
      </c>
      <c r="IUB89" s="651">
        <v>0</v>
      </c>
      <c r="IUC89" s="651">
        <v>0</v>
      </c>
      <c r="IUD89" s="651">
        <v>0</v>
      </c>
      <c r="IUE89" s="651">
        <v>0</v>
      </c>
      <c r="IUF89" s="651">
        <v>0</v>
      </c>
      <c r="IUG89" s="651">
        <v>0</v>
      </c>
      <c r="IUH89" s="651">
        <v>0</v>
      </c>
      <c r="IUI89" s="651">
        <v>0</v>
      </c>
      <c r="IUJ89" s="651">
        <v>0</v>
      </c>
      <c r="IUK89" s="651">
        <v>0</v>
      </c>
      <c r="IUL89" s="651">
        <v>0</v>
      </c>
      <c r="IUM89" s="651">
        <v>0</v>
      </c>
      <c r="IUN89" s="651">
        <v>0</v>
      </c>
      <c r="IUO89" s="651">
        <v>0</v>
      </c>
      <c r="IUP89" s="651">
        <v>0</v>
      </c>
      <c r="IUQ89" s="651">
        <v>0</v>
      </c>
      <c r="IUR89" s="651">
        <v>0</v>
      </c>
      <c r="IUS89" s="651">
        <v>0</v>
      </c>
      <c r="IUT89" s="651">
        <v>0</v>
      </c>
      <c r="IUU89" s="651">
        <v>0</v>
      </c>
      <c r="IUV89" s="651">
        <v>0</v>
      </c>
      <c r="IUW89" s="651">
        <v>0</v>
      </c>
      <c r="IUX89" s="651">
        <v>0</v>
      </c>
      <c r="IUY89" s="651">
        <v>0</v>
      </c>
      <c r="IUZ89" s="651">
        <v>0</v>
      </c>
      <c r="IVA89" s="651">
        <v>0</v>
      </c>
      <c r="IVB89" s="651">
        <v>0</v>
      </c>
      <c r="IVC89" s="651">
        <v>0</v>
      </c>
      <c r="IVD89" s="651">
        <v>0</v>
      </c>
      <c r="IVE89" s="651">
        <v>0</v>
      </c>
      <c r="IVF89" s="651">
        <v>0</v>
      </c>
      <c r="IVG89" s="651">
        <v>0</v>
      </c>
      <c r="IVH89" s="651">
        <v>0</v>
      </c>
      <c r="IVI89" s="651">
        <v>0</v>
      </c>
      <c r="IVJ89" s="651">
        <v>0</v>
      </c>
      <c r="IVK89" s="651">
        <v>0</v>
      </c>
      <c r="IVL89" s="651">
        <v>0</v>
      </c>
      <c r="IVM89" s="651">
        <v>0</v>
      </c>
      <c r="IVN89" s="651">
        <v>0</v>
      </c>
      <c r="IVO89" s="651">
        <v>0</v>
      </c>
      <c r="IVP89" s="651">
        <v>0</v>
      </c>
      <c r="IVQ89" s="651">
        <v>0</v>
      </c>
      <c r="IVR89" s="651">
        <v>0</v>
      </c>
      <c r="IVS89" s="651">
        <v>0</v>
      </c>
      <c r="IVT89" s="651">
        <v>0</v>
      </c>
      <c r="IVU89" s="651">
        <v>0</v>
      </c>
      <c r="IVV89" s="651">
        <v>0</v>
      </c>
      <c r="IVW89" s="651">
        <v>0</v>
      </c>
      <c r="IVX89" s="651">
        <v>0</v>
      </c>
      <c r="IVY89" s="651">
        <v>0</v>
      </c>
      <c r="IVZ89" s="651">
        <v>0</v>
      </c>
      <c r="IWA89" s="651">
        <v>0</v>
      </c>
      <c r="IWB89" s="651">
        <v>0</v>
      </c>
      <c r="IWC89" s="651">
        <v>0</v>
      </c>
      <c r="IWD89" s="651">
        <v>0</v>
      </c>
      <c r="IWE89" s="651">
        <v>0</v>
      </c>
      <c r="IWF89" s="651">
        <v>0</v>
      </c>
      <c r="IWG89" s="651">
        <v>0</v>
      </c>
      <c r="IWH89" s="651">
        <v>0</v>
      </c>
      <c r="IWI89" s="651">
        <v>0</v>
      </c>
      <c r="IWJ89" s="651">
        <v>0</v>
      </c>
      <c r="IWK89" s="651">
        <v>0</v>
      </c>
      <c r="IWL89" s="651">
        <v>0</v>
      </c>
      <c r="IWM89" s="651">
        <v>0</v>
      </c>
      <c r="IWN89" s="651">
        <v>0</v>
      </c>
      <c r="IWO89" s="651">
        <v>0</v>
      </c>
      <c r="IWP89" s="651">
        <v>0</v>
      </c>
      <c r="IWQ89" s="651">
        <v>0</v>
      </c>
      <c r="IWR89" s="651">
        <v>0</v>
      </c>
      <c r="IWS89" s="651">
        <v>0</v>
      </c>
      <c r="IWT89" s="651">
        <v>0</v>
      </c>
      <c r="IWU89" s="651">
        <v>0</v>
      </c>
      <c r="IWV89" s="651">
        <v>0</v>
      </c>
      <c r="IWW89" s="651">
        <v>0</v>
      </c>
      <c r="IWX89" s="651">
        <v>0</v>
      </c>
      <c r="IWY89" s="651">
        <v>0</v>
      </c>
      <c r="IWZ89" s="651">
        <v>0</v>
      </c>
      <c r="IXA89" s="651">
        <v>0</v>
      </c>
      <c r="IXB89" s="651">
        <v>0</v>
      </c>
      <c r="IXC89" s="651">
        <v>0</v>
      </c>
      <c r="IXD89" s="651">
        <v>0</v>
      </c>
      <c r="IXE89" s="651">
        <v>0</v>
      </c>
      <c r="IXF89" s="651">
        <v>0</v>
      </c>
      <c r="IXG89" s="651">
        <v>0</v>
      </c>
      <c r="IXH89" s="651">
        <v>0</v>
      </c>
      <c r="IXI89" s="651">
        <v>0</v>
      </c>
      <c r="IXJ89" s="651">
        <v>0</v>
      </c>
      <c r="IXK89" s="651">
        <v>0</v>
      </c>
      <c r="IXL89" s="651">
        <v>0</v>
      </c>
      <c r="IXM89" s="651">
        <v>0</v>
      </c>
      <c r="IXN89" s="651">
        <v>0</v>
      </c>
      <c r="IXO89" s="651">
        <v>0</v>
      </c>
      <c r="IXP89" s="651">
        <v>0</v>
      </c>
      <c r="IXQ89" s="651">
        <v>0</v>
      </c>
      <c r="IXR89" s="651">
        <v>0</v>
      </c>
      <c r="IXS89" s="651">
        <v>0</v>
      </c>
      <c r="IXT89" s="651">
        <v>0</v>
      </c>
      <c r="IXU89" s="651">
        <v>0</v>
      </c>
      <c r="IXV89" s="651">
        <v>0</v>
      </c>
      <c r="IXW89" s="651">
        <v>0</v>
      </c>
      <c r="IXX89" s="651">
        <v>0</v>
      </c>
      <c r="IXY89" s="651">
        <v>0</v>
      </c>
      <c r="IXZ89" s="651">
        <v>0</v>
      </c>
      <c r="IYA89" s="651">
        <v>0</v>
      </c>
      <c r="IYB89" s="651">
        <v>0</v>
      </c>
      <c r="IYC89" s="651">
        <v>0</v>
      </c>
      <c r="IYD89" s="651">
        <v>0</v>
      </c>
      <c r="IYE89" s="651">
        <v>0</v>
      </c>
      <c r="IYF89" s="651">
        <v>0</v>
      </c>
      <c r="IYG89" s="651">
        <v>0</v>
      </c>
      <c r="IYH89" s="651">
        <v>0</v>
      </c>
      <c r="IYI89" s="651">
        <v>0</v>
      </c>
      <c r="IYJ89" s="651">
        <v>0</v>
      </c>
      <c r="IYK89" s="651">
        <v>0</v>
      </c>
      <c r="IYL89" s="651">
        <v>0</v>
      </c>
      <c r="IYM89" s="651">
        <v>0</v>
      </c>
      <c r="IYN89" s="651">
        <v>0</v>
      </c>
      <c r="IYO89" s="651">
        <v>0</v>
      </c>
      <c r="IYP89" s="651">
        <v>0</v>
      </c>
      <c r="IYQ89" s="651">
        <v>0</v>
      </c>
      <c r="IYR89" s="651">
        <v>0</v>
      </c>
      <c r="IYS89" s="651">
        <v>0</v>
      </c>
      <c r="IYT89" s="651">
        <v>0</v>
      </c>
      <c r="IYU89" s="651">
        <v>0</v>
      </c>
      <c r="IYV89" s="651">
        <v>0</v>
      </c>
      <c r="IYW89" s="651">
        <v>0</v>
      </c>
      <c r="IYX89" s="651">
        <v>0</v>
      </c>
      <c r="IYY89" s="651">
        <v>0</v>
      </c>
      <c r="IYZ89" s="651">
        <v>0</v>
      </c>
      <c r="IZA89" s="651">
        <v>0</v>
      </c>
      <c r="IZB89" s="651">
        <v>0</v>
      </c>
      <c r="IZC89" s="651">
        <v>0</v>
      </c>
      <c r="IZD89" s="651">
        <v>0</v>
      </c>
      <c r="IZE89" s="651">
        <v>0</v>
      </c>
      <c r="IZF89" s="651">
        <v>0</v>
      </c>
      <c r="IZG89" s="651">
        <v>0</v>
      </c>
      <c r="IZH89" s="651">
        <v>0</v>
      </c>
      <c r="IZI89" s="651">
        <v>0</v>
      </c>
      <c r="IZJ89" s="651">
        <v>0</v>
      </c>
      <c r="IZK89" s="651">
        <v>0</v>
      </c>
      <c r="IZL89" s="651">
        <v>0</v>
      </c>
      <c r="IZM89" s="651">
        <v>0</v>
      </c>
      <c r="IZN89" s="651">
        <v>0</v>
      </c>
      <c r="IZO89" s="651">
        <v>0</v>
      </c>
      <c r="IZP89" s="651">
        <v>0</v>
      </c>
      <c r="IZQ89" s="651">
        <v>0</v>
      </c>
      <c r="IZR89" s="651">
        <v>0</v>
      </c>
      <c r="IZS89" s="651">
        <v>0</v>
      </c>
      <c r="IZT89" s="651">
        <v>0</v>
      </c>
      <c r="IZU89" s="651">
        <v>0</v>
      </c>
      <c r="IZV89" s="651">
        <v>0</v>
      </c>
      <c r="IZW89" s="651">
        <v>0</v>
      </c>
      <c r="IZX89" s="651">
        <v>0</v>
      </c>
      <c r="IZY89" s="651">
        <v>0</v>
      </c>
      <c r="IZZ89" s="651">
        <v>0</v>
      </c>
      <c r="JAA89" s="651">
        <v>0</v>
      </c>
      <c r="JAB89" s="651">
        <v>0</v>
      </c>
      <c r="JAC89" s="651">
        <v>0</v>
      </c>
      <c r="JAD89" s="651">
        <v>0</v>
      </c>
      <c r="JAE89" s="651">
        <v>0</v>
      </c>
      <c r="JAF89" s="651">
        <v>0</v>
      </c>
      <c r="JAG89" s="651">
        <v>0</v>
      </c>
      <c r="JAH89" s="651">
        <v>0</v>
      </c>
      <c r="JAI89" s="651">
        <v>0</v>
      </c>
      <c r="JAJ89" s="651">
        <v>0</v>
      </c>
      <c r="JAK89" s="651">
        <v>0</v>
      </c>
      <c r="JAL89" s="651">
        <v>0</v>
      </c>
      <c r="JAM89" s="651">
        <v>0</v>
      </c>
      <c r="JAN89" s="651">
        <v>0</v>
      </c>
      <c r="JAO89" s="651">
        <v>0</v>
      </c>
      <c r="JAP89" s="651">
        <v>0</v>
      </c>
      <c r="JAQ89" s="651">
        <v>0</v>
      </c>
      <c r="JAR89" s="651">
        <v>0</v>
      </c>
      <c r="JAS89" s="651">
        <v>0</v>
      </c>
      <c r="JAT89" s="651">
        <v>0</v>
      </c>
      <c r="JAU89" s="651">
        <v>0</v>
      </c>
      <c r="JAV89" s="651">
        <v>0</v>
      </c>
      <c r="JAW89" s="651">
        <v>0</v>
      </c>
      <c r="JAX89" s="651">
        <v>0</v>
      </c>
      <c r="JAY89" s="651">
        <v>0</v>
      </c>
      <c r="JAZ89" s="651">
        <v>0</v>
      </c>
      <c r="JBA89" s="651">
        <v>0</v>
      </c>
      <c r="JBB89" s="651">
        <v>0</v>
      </c>
      <c r="JBC89" s="651">
        <v>0</v>
      </c>
      <c r="JBD89" s="651">
        <v>0</v>
      </c>
      <c r="JBE89" s="651">
        <v>0</v>
      </c>
      <c r="JBF89" s="651">
        <v>0</v>
      </c>
      <c r="JBG89" s="651">
        <v>0</v>
      </c>
      <c r="JBH89" s="651">
        <v>0</v>
      </c>
      <c r="JBI89" s="651">
        <v>0</v>
      </c>
      <c r="JBJ89" s="651">
        <v>0</v>
      </c>
      <c r="JBK89" s="651">
        <v>0</v>
      </c>
      <c r="JBL89" s="651">
        <v>0</v>
      </c>
      <c r="JBM89" s="651">
        <v>0</v>
      </c>
      <c r="JBN89" s="651">
        <v>0</v>
      </c>
      <c r="JBO89" s="651">
        <v>0</v>
      </c>
      <c r="JBP89" s="651">
        <v>0</v>
      </c>
      <c r="JBQ89" s="651">
        <v>0</v>
      </c>
      <c r="JBR89" s="651">
        <v>0</v>
      </c>
      <c r="JBS89" s="651">
        <v>0</v>
      </c>
      <c r="JBT89" s="651">
        <v>0</v>
      </c>
      <c r="JBU89" s="651">
        <v>0</v>
      </c>
      <c r="JBV89" s="651">
        <v>0</v>
      </c>
      <c r="JBW89" s="651">
        <v>0</v>
      </c>
      <c r="JBX89" s="651">
        <v>0</v>
      </c>
      <c r="JBY89" s="651">
        <v>0</v>
      </c>
      <c r="JBZ89" s="651">
        <v>0</v>
      </c>
      <c r="JCA89" s="651">
        <v>0</v>
      </c>
      <c r="JCB89" s="651">
        <v>0</v>
      </c>
      <c r="JCC89" s="651">
        <v>0</v>
      </c>
      <c r="JCD89" s="651">
        <v>0</v>
      </c>
      <c r="JCE89" s="651">
        <v>0</v>
      </c>
      <c r="JCF89" s="651">
        <v>0</v>
      </c>
      <c r="JCG89" s="651">
        <v>0</v>
      </c>
      <c r="JCH89" s="651">
        <v>0</v>
      </c>
      <c r="JCI89" s="651">
        <v>0</v>
      </c>
      <c r="JCJ89" s="651">
        <v>0</v>
      </c>
      <c r="JCK89" s="651">
        <v>0</v>
      </c>
      <c r="JCL89" s="651">
        <v>0</v>
      </c>
      <c r="JCM89" s="651">
        <v>0</v>
      </c>
      <c r="JCN89" s="651">
        <v>0</v>
      </c>
      <c r="JCO89" s="651">
        <v>0</v>
      </c>
      <c r="JCP89" s="651">
        <v>0</v>
      </c>
      <c r="JCQ89" s="651">
        <v>0</v>
      </c>
      <c r="JCR89" s="651">
        <v>0</v>
      </c>
      <c r="JCS89" s="651">
        <v>0</v>
      </c>
      <c r="JCT89" s="651">
        <v>0</v>
      </c>
      <c r="JCU89" s="651">
        <v>0</v>
      </c>
      <c r="JCV89" s="651">
        <v>0</v>
      </c>
      <c r="JCW89" s="651">
        <v>0</v>
      </c>
      <c r="JCX89" s="651">
        <v>0</v>
      </c>
      <c r="JCY89" s="651">
        <v>0</v>
      </c>
      <c r="JCZ89" s="651">
        <v>0</v>
      </c>
      <c r="JDA89" s="651">
        <v>0</v>
      </c>
      <c r="JDB89" s="651">
        <v>0</v>
      </c>
      <c r="JDC89" s="651">
        <v>0</v>
      </c>
      <c r="JDD89" s="651">
        <v>0</v>
      </c>
      <c r="JDE89" s="651">
        <v>0</v>
      </c>
      <c r="JDF89" s="651">
        <v>0</v>
      </c>
      <c r="JDG89" s="651">
        <v>0</v>
      </c>
      <c r="JDH89" s="651">
        <v>0</v>
      </c>
      <c r="JDI89" s="651">
        <v>0</v>
      </c>
      <c r="JDJ89" s="651">
        <v>0</v>
      </c>
      <c r="JDK89" s="651">
        <v>0</v>
      </c>
      <c r="JDL89" s="651">
        <v>0</v>
      </c>
      <c r="JDM89" s="651">
        <v>0</v>
      </c>
      <c r="JDN89" s="651">
        <v>0</v>
      </c>
      <c r="JDO89" s="651">
        <v>0</v>
      </c>
      <c r="JDP89" s="651">
        <v>0</v>
      </c>
      <c r="JDQ89" s="651">
        <v>0</v>
      </c>
      <c r="JDR89" s="651">
        <v>0</v>
      </c>
      <c r="JDS89" s="651">
        <v>0</v>
      </c>
      <c r="JDT89" s="651">
        <v>0</v>
      </c>
      <c r="JDU89" s="651">
        <v>0</v>
      </c>
      <c r="JDV89" s="651">
        <v>0</v>
      </c>
      <c r="JDW89" s="651">
        <v>0</v>
      </c>
      <c r="JDX89" s="651">
        <v>0</v>
      </c>
      <c r="JDY89" s="651">
        <v>0</v>
      </c>
      <c r="JDZ89" s="651">
        <v>0</v>
      </c>
      <c r="JEA89" s="651">
        <v>0</v>
      </c>
      <c r="JEB89" s="651">
        <v>0</v>
      </c>
      <c r="JEC89" s="651">
        <v>0</v>
      </c>
      <c r="JED89" s="651">
        <v>0</v>
      </c>
      <c r="JEE89" s="651">
        <v>0</v>
      </c>
      <c r="JEF89" s="651">
        <v>0</v>
      </c>
      <c r="JEG89" s="651">
        <v>0</v>
      </c>
      <c r="JEH89" s="651">
        <v>0</v>
      </c>
      <c r="JEI89" s="651">
        <v>0</v>
      </c>
      <c r="JEJ89" s="651">
        <v>0</v>
      </c>
      <c r="JEK89" s="651">
        <v>0</v>
      </c>
      <c r="JEL89" s="651">
        <v>0</v>
      </c>
      <c r="JEM89" s="651">
        <v>0</v>
      </c>
      <c r="JEN89" s="651">
        <v>0</v>
      </c>
      <c r="JEO89" s="651">
        <v>0</v>
      </c>
      <c r="JEP89" s="651">
        <v>0</v>
      </c>
      <c r="JEQ89" s="651">
        <v>0</v>
      </c>
      <c r="JER89" s="651">
        <v>0</v>
      </c>
      <c r="JES89" s="651">
        <v>0</v>
      </c>
      <c r="JET89" s="651">
        <v>0</v>
      </c>
      <c r="JEU89" s="651">
        <v>0</v>
      </c>
      <c r="JEV89" s="651">
        <v>0</v>
      </c>
      <c r="JEW89" s="651">
        <v>0</v>
      </c>
      <c r="JEX89" s="651">
        <v>0</v>
      </c>
      <c r="JEY89" s="651">
        <v>0</v>
      </c>
      <c r="JEZ89" s="651">
        <v>0</v>
      </c>
      <c r="JFA89" s="651">
        <v>0</v>
      </c>
      <c r="JFB89" s="651">
        <v>0</v>
      </c>
      <c r="JFC89" s="651">
        <v>0</v>
      </c>
      <c r="JFD89" s="651">
        <v>0</v>
      </c>
      <c r="JFE89" s="651">
        <v>0</v>
      </c>
      <c r="JFF89" s="651">
        <v>0</v>
      </c>
      <c r="JFG89" s="651">
        <v>0</v>
      </c>
      <c r="JFH89" s="651">
        <v>0</v>
      </c>
      <c r="JFI89" s="651">
        <v>0</v>
      </c>
      <c r="JFJ89" s="651">
        <v>0</v>
      </c>
      <c r="JFK89" s="651">
        <v>0</v>
      </c>
      <c r="JFL89" s="651">
        <v>0</v>
      </c>
      <c r="JFM89" s="651">
        <v>0</v>
      </c>
      <c r="JFN89" s="651">
        <v>0</v>
      </c>
      <c r="JFO89" s="651">
        <v>0</v>
      </c>
      <c r="JFP89" s="651">
        <v>0</v>
      </c>
      <c r="JFQ89" s="651">
        <v>0</v>
      </c>
      <c r="JFR89" s="651">
        <v>0</v>
      </c>
      <c r="JFS89" s="651">
        <v>0</v>
      </c>
      <c r="JFT89" s="651">
        <v>0</v>
      </c>
      <c r="JFU89" s="651">
        <v>0</v>
      </c>
      <c r="JFV89" s="651">
        <v>0</v>
      </c>
      <c r="JFW89" s="651">
        <v>0</v>
      </c>
      <c r="JFX89" s="651">
        <v>0</v>
      </c>
      <c r="JFY89" s="651">
        <v>0</v>
      </c>
      <c r="JFZ89" s="651">
        <v>0</v>
      </c>
      <c r="JGA89" s="651">
        <v>0</v>
      </c>
      <c r="JGB89" s="651">
        <v>0</v>
      </c>
      <c r="JGC89" s="651">
        <v>0</v>
      </c>
      <c r="JGD89" s="651">
        <v>0</v>
      </c>
      <c r="JGE89" s="651">
        <v>0</v>
      </c>
      <c r="JGF89" s="651">
        <v>0</v>
      </c>
      <c r="JGG89" s="651">
        <v>0</v>
      </c>
      <c r="JGH89" s="651">
        <v>0</v>
      </c>
      <c r="JGI89" s="651">
        <v>0</v>
      </c>
      <c r="JGJ89" s="651">
        <v>0</v>
      </c>
      <c r="JGK89" s="651">
        <v>0</v>
      </c>
      <c r="JGL89" s="651">
        <v>0</v>
      </c>
      <c r="JGM89" s="651">
        <v>0</v>
      </c>
      <c r="JGN89" s="651">
        <v>0</v>
      </c>
      <c r="JGO89" s="651">
        <v>0</v>
      </c>
      <c r="JGP89" s="651">
        <v>0</v>
      </c>
      <c r="JGQ89" s="651">
        <v>0</v>
      </c>
      <c r="JGR89" s="651">
        <v>0</v>
      </c>
      <c r="JGS89" s="651">
        <v>0</v>
      </c>
      <c r="JGT89" s="651">
        <v>0</v>
      </c>
      <c r="JGU89" s="651">
        <v>0</v>
      </c>
      <c r="JGV89" s="651">
        <v>0</v>
      </c>
      <c r="JGW89" s="651">
        <v>0</v>
      </c>
      <c r="JGX89" s="651">
        <v>0</v>
      </c>
      <c r="JGY89" s="651">
        <v>0</v>
      </c>
      <c r="JGZ89" s="651">
        <v>0</v>
      </c>
      <c r="JHA89" s="651">
        <v>0</v>
      </c>
      <c r="JHB89" s="651">
        <v>0</v>
      </c>
      <c r="JHC89" s="651">
        <v>0</v>
      </c>
      <c r="JHD89" s="651">
        <v>0</v>
      </c>
      <c r="JHE89" s="651">
        <v>0</v>
      </c>
      <c r="JHF89" s="651">
        <v>0</v>
      </c>
      <c r="JHG89" s="651">
        <v>0</v>
      </c>
      <c r="JHH89" s="651">
        <v>0</v>
      </c>
      <c r="JHI89" s="651">
        <v>0</v>
      </c>
      <c r="JHJ89" s="651">
        <v>0</v>
      </c>
      <c r="JHK89" s="651">
        <v>0</v>
      </c>
      <c r="JHL89" s="651">
        <v>0</v>
      </c>
      <c r="JHM89" s="651">
        <v>0</v>
      </c>
      <c r="JHN89" s="651">
        <v>0</v>
      </c>
      <c r="JHO89" s="651">
        <v>0</v>
      </c>
      <c r="JHP89" s="651">
        <v>0</v>
      </c>
      <c r="JHQ89" s="651">
        <v>0</v>
      </c>
      <c r="JHR89" s="651">
        <v>0</v>
      </c>
      <c r="JHS89" s="651">
        <v>0</v>
      </c>
      <c r="JHT89" s="651">
        <v>0</v>
      </c>
      <c r="JHU89" s="651">
        <v>0</v>
      </c>
      <c r="JHV89" s="651">
        <v>0</v>
      </c>
      <c r="JHW89" s="651">
        <v>0</v>
      </c>
      <c r="JHX89" s="651">
        <v>0</v>
      </c>
      <c r="JHY89" s="651">
        <v>0</v>
      </c>
      <c r="JHZ89" s="651">
        <v>0</v>
      </c>
      <c r="JIA89" s="651">
        <v>0</v>
      </c>
      <c r="JIB89" s="651">
        <v>0</v>
      </c>
      <c r="JIC89" s="651">
        <v>0</v>
      </c>
      <c r="JID89" s="651">
        <v>0</v>
      </c>
      <c r="JIE89" s="651">
        <v>0</v>
      </c>
      <c r="JIF89" s="651">
        <v>0</v>
      </c>
      <c r="JIG89" s="651">
        <v>0</v>
      </c>
      <c r="JIH89" s="651">
        <v>0</v>
      </c>
      <c r="JII89" s="651">
        <v>0</v>
      </c>
      <c r="JIJ89" s="651">
        <v>0</v>
      </c>
      <c r="JIK89" s="651">
        <v>0</v>
      </c>
      <c r="JIL89" s="651">
        <v>0</v>
      </c>
      <c r="JIM89" s="651">
        <v>0</v>
      </c>
      <c r="JIN89" s="651">
        <v>0</v>
      </c>
      <c r="JIO89" s="651">
        <v>0</v>
      </c>
      <c r="JIP89" s="651">
        <v>0</v>
      </c>
      <c r="JIQ89" s="651">
        <v>0</v>
      </c>
      <c r="JIR89" s="651">
        <v>0</v>
      </c>
      <c r="JIS89" s="651">
        <v>0</v>
      </c>
      <c r="JIT89" s="651">
        <v>0</v>
      </c>
      <c r="JIU89" s="651">
        <v>0</v>
      </c>
      <c r="JIV89" s="651">
        <v>0</v>
      </c>
      <c r="JIW89" s="651">
        <v>0</v>
      </c>
      <c r="JIX89" s="651">
        <v>0</v>
      </c>
      <c r="JIY89" s="651">
        <v>0</v>
      </c>
      <c r="JIZ89" s="651">
        <v>0</v>
      </c>
      <c r="JJA89" s="651">
        <v>0</v>
      </c>
      <c r="JJB89" s="651">
        <v>0</v>
      </c>
      <c r="JJC89" s="651">
        <v>0</v>
      </c>
      <c r="JJD89" s="651">
        <v>0</v>
      </c>
      <c r="JJE89" s="651">
        <v>0</v>
      </c>
      <c r="JJF89" s="651">
        <v>0</v>
      </c>
      <c r="JJG89" s="651">
        <v>0</v>
      </c>
      <c r="JJH89" s="651">
        <v>0</v>
      </c>
      <c r="JJI89" s="651">
        <v>0</v>
      </c>
      <c r="JJJ89" s="651">
        <v>0</v>
      </c>
      <c r="JJK89" s="651">
        <v>0</v>
      </c>
      <c r="JJL89" s="651">
        <v>0</v>
      </c>
      <c r="JJM89" s="651">
        <v>0</v>
      </c>
      <c r="JJN89" s="651">
        <v>0</v>
      </c>
      <c r="JJO89" s="651">
        <v>0</v>
      </c>
      <c r="JJP89" s="651">
        <v>0</v>
      </c>
      <c r="JJQ89" s="651">
        <v>0</v>
      </c>
      <c r="JJR89" s="651">
        <v>0</v>
      </c>
      <c r="JJS89" s="651">
        <v>0</v>
      </c>
      <c r="JJT89" s="651">
        <v>0</v>
      </c>
      <c r="JJU89" s="651">
        <v>0</v>
      </c>
      <c r="JJV89" s="651">
        <v>0</v>
      </c>
      <c r="JJW89" s="651">
        <v>0</v>
      </c>
      <c r="JJX89" s="651">
        <v>0</v>
      </c>
      <c r="JJY89" s="651">
        <v>0</v>
      </c>
      <c r="JJZ89" s="651">
        <v>0</v>
      </c>
      <c r="JKA89" s="651">
        <v>0</v>
      </c>
      <c r="JKB89" s="651">
        <v>0</v>
      </c>
      <c r="JKC89" s="651">
        <v>0</v>
      </c>
      <c r="JKD89" s="651">
        <v>0</v>
      </c>
      <c r="JKE89" s="651">
        <v>0</v>
      </c>
      <c r="JKF89" s="651">
        <v>0</v>
      </c>
      <c r="JKG89" s="651">
        <v>0</v>
      </c>
      <c r="JKH89" s="651">
        <v>0</v>
      </c>
      <c r="JKI89" s="651">
        <v>0</v>
      </c>
      <c r="JKJ89" s="651">
        <v>0</v>
      </c>
      <c r="JKK89" s="651">
        <v>0</v>
      </c>
      <c r="JKL89" s="651">
        <v>0</v>
      </c>
      <c r="JKM89" s="651">
        <v>0</v>
      </c>
      <c r="JKN89" s="651">
        <v>0</v>
      </c>
      <c r="JKO89" s="651">
        <v>0</v>
      </c>
      <c r="JKP89" s="651">
        <v>0</v>
      </c>
      <c r="JKQ89" s="651">
        <v>0</v>
      </c>
      <c r="JKR89" s="651">
        <v>0</v>
      </c>
      <c r="JKS89" s="651">
        <v>0</v>
      </c>
      <c r="JKT89" s="651">
        <v>0</v>
      </c>
      <c r="JKU89" s="651">
        <v>0</v>
      </c>
      <c r="JKV89" s="651">
        <v>0</v>
      </c>
      <c r="JKW89" s="651">
        <v>0</v>
      </c>
      <c r="JKX89" s="651">
        <v>0</v>
      </c>
      <c r="JKY89" s="651">
        <v>0</v>
      </c>
      <c r="JKZ89" s="651">
        <v>0</v>
      </c>
      <c r="JLA89" s="651">
        <v>0</v>
      </c>
      <c r="JLB89" s="651">
        <v>0</v>
      </c>
      <c r="JLC89" s="651">
        <v>0</v>
      </c>
      <c r="JLD89" s="651">
        <v>0</v>
      </c>
      <c r="JLE89" s="651">
        <v>0</v>
      </c>
      <c r="JLF89" s="651">
        <v>0</v>
      </c>
      <c r="JLG89" s="651">
        <v>0</v>
      </c>
      <c r="JLH89" s="651">
        <v>0</v>
      </c>
      <c r="JLI89" s="651">
        <v>0</v>
      </c>
      <c r="JLJ89" s="651">
        <v>0</v>
      </c>
      <c r="JLK89" s="651">
        <v>0</v>
      </c>
      <c r="JLL89" s="651">
        <v>0</v>
      </c>
      <c r="JLM89" s="651">
        <v>0</v>
      </c>
      <c r="JLN89" s="651">
        <v>0</v>
      </c>
      <c r="JLO89" s="651">
        <v>0</v>
      </c>
      <c r="JLP89" s="651">
        <v>0</v>
      </c>
      <c r="JLQ89" s="651">
        <v>0</v>
      </c>
      <c r="JLR89" s="651">
        <v>0</v>
      </c>
      <c r="JLS89" s="651">
        <v>0</v>
      </c>
      <c r="JLT89" s="651">
        <v>0</v>
      </c>
      <c r="JLU89" s="651">
        <v>0</v>
      </c>
      <c r="JLV89" s="651">
        <v>0</v>
      </c>
      <c r="JLW89" s="651">
        <v>0</v>
      </c>
      <c r="JLX89" s="651">
        <v>0</v>
      </c>
      <c r="JLY89" s="651">
        <v>0</v>
      </c>
      <c r="JLZ89" s="651">
        <v>0</v>
      </c>
      <c r="JMA89" s="651">
        <v>0</v>
      </c>
      <c r="JMB89" s="651">
        <v>0</v>
      </c>
      <c r="JMC89" s="651">
        <v>0</v>
      </c>
      <c r="JMD89" s="651">
        <v>0</v>
      </c>
      <c r="JME89" s="651">
        <v>0</v>
      </c>
      <c r="JMF89" s="651">
        <v>0</v>
      </c>
      <c r="JMG89" s="651">
        <v>0</v>
      </c>
      <c r="JMH89" s="651">
        <v>0</v>
      </c>
      <c r="JMI89" s="651">
        <v>0</v>
      </c>
      <c r="JMJ89" s="651">
        <v>0</v>
      </c>
      <c r="JMK89" s="651">
        <v>0</v>
      </c>
      <c r="JML89" s="651">
        <v>0</v>
      </c>
      <c r="JMM89" s="651">
        <v>0</v>
      </c>
      <c r="JMN89" s="651">
        <v>0</v>
      </c>
      <c r="JMO89" s="651">
        <v>0</v>
      </c>
      <c r="JMP89" s="651">
        <v>0</v>
      </c>
      <c r="JMQ89" s="651">
        <v>0</v>
      </c>
      <c r="JMR89" s="651">
        <v>0</v>
      </c>
      <c r="JMS89" s="651">
        <v>0</v>
      </c>
      <c r="JMT89" s="651">
        <v>0</v>
      </c>
      <c r="JMU89" s="651">
        <v>0</v>
      </c>
      <c r="JMV89" s="651">
        <v>0</v>
      </c>
      <c r="JMW89" s="651">
        <v>0</v>
      </c>
      <c r="JMX89" s="651">
        <v>0</v>
      </c>
      <c r="JMY89" s="651">
        <v>0</v>
      </c>
      <c r="JMZ89" s="651">
        <v>0</v>
      </c>
      <c r="JNA89" s="651">
        <v>0</v>
      </c>
      <c r="JNB89" s="651">
        <v>0</v>
      </c>
      <c r="JNC89" s="651">
        <v>0</v>
      </c>
      <c r="JND89" s="651">
        <v>0</v>
      </c>
      <c r="JNE89" s="651">
        <v>0</v>
      </c>
      <c r="JNF89" s="651">
        <v>0</v>
      </c>
      <c r="JNG89" s="651">
        <v>0</v>
      </c>
      <c r="JNH89" s="651">
        <v>0</v>
      </c>
      <c r="JNI89" s="651">
        <v>0</v>
      </c>
      <c r="JNJ89" s="651">
        <v>0</v>
      </c>
      <c r="JNK89" s="651">
        <v>0</v>
      </c>
      <c r="JNL89" s="651">
        <v>0</v>
      </c>
      <c r="JNM89" s="651">
        <v>0</v>
      </c>
      <c r="JNN89" s="651">
        <v>0</v>
      </c>
      <c r="JNO89" s="651">
        <v>0</v>
      </c>
      <c r="JNP89" s="651">
        <v>0</v>
      </c>
      <c r="JNQ89" s="651">
        <v>0</v>
      </c>
      <c r="JNR89" s="651">
        <v>0</v>
      </c>
      <c r="JNS89" s="651">
        <v>0</v>
      </c>
      <c r="JNT89" s="651">
        <v>0</v>
      </c>
      <c r="JNU89" s="651">
        <v>0</v>
      </c>
      <c r="JNV89" s="651">
        <v>0</v>
      </c>
      <c r="JNW89" s="651">
        <v>0</v>
      </c>
      <c r="JNX89" s="651">
        <v>0</v>
      </c>
      <c r="JNY89" s="651">
        <v>0</v>
      </c>
      <c r="JNZ89" s="651">
        <v>0</v>
      </c>
      <c r="JOA89" s="651">
        <v>0</v>
      </c>
      <c r="JOB89" s="651">
        <v>0</v>
      </c>
      <c r="JOC89" s="651">
        <v>0</v>
      </c>
      <c r="JOD89" s="651">
        <v>0</v>
      </c>
      <c r="JOE89" s="651">
        <v>0</v>
      </c>
      <c r="JOF89" s="651">
        <v>0</v>
      </c>
      <c r="JOG89" s="651">
        <v>0</v>
      </c>
      <c r="JOH89" s="651">
        <v>0</v>
      </c>
      <c r="JOI89" s="651">
        <v>0</v>
      </c>
      <c r="JOJ89" s="651">
        <v>0</v>
      </c>
      <c r="JOK89" s="651">
        <v>0</v>
      </c>
      <c r="JOL89" s="651">
        <v>0</v>
      </c>
      <c r="JOM89" s="651">
        <v>0</v>
      </c>
      <c r="JON89" s="651">
        <v>0</v>
      </c>
      <c r="JOO89" s="651">
        <v>0</v>
      </c>
      <c r="JOP89" s="651">
        <v>0</v>
      </c>
      <c r="JOQ89" s="651">
        <v>0</v>
      </c>
      <c r="JOR89" s="651">
        <v>0</v>
      </c>
      <c r="JOS89" s="651">
        <v>0</v>
      </c>
      <c r="JOT89" s="651">
        <v>0</v>
      </c>
      <c r="JOU89" s="651">
        <v>0</v>
      </c>
      <c r="JOV89" s="651">
        <v>0</v>
      </c>
      <c r="JOW89" s="651">
        <v>0</v>
      </c>
      <c r="JOX89" s="651">
        <v>0</v>
      </c>
      <c r="JOY89" s="651">
        <v>0</v>
      </c>
      <c r="JOZ89" s="651">
        <v>0</v>
      </c>
      <c r="JPA89" s="651">
        <v>0</v>
      </c>
      <c r="JPB89" s="651">
        <v>0</v>
      </c>
      <c r="JPC89" s="651">
        <v>0</v>
      </c>
      <c r="JPD89" s="651">
        <v>0</v>
      </c>
      <c r="JPE89" s="651">
        <v>0</v>
      </c>
      <c r="JPF89" s="651">
        <v>0</v>
      </c>
      <c r="JPG89" s="651">
        <v>0</v>
      </c>
      <c r="JPH89" s="651">
        <v>0</v>
      </c>
      <c r="JPI89" s="651">
        <v>0</v>
      </c>
      <c r="JPJ89" s="651">
        <v>0</v>
      </c>
      <c r="JPK89" s="651">
        <v>0</v>
      </c>
      <c r="JPL89" s="651">
        <v>0</v>
      </c>
      <c r="JPM89" s="651">
        <v>0</v>
      </c>
      <c r="JPN89" s="651">
        <v>0</v>
      </c>
      <c r="JPO89" s="651">
        <v>0</v>
      </c>
      <c r="JPP89" s="651">
        <v>0</v>
      </c>
      <c r="JPQ89" s="651">
        <v>0</v>
      </c>
      <c r="JPR89" s="651">
        <v>0</v>
      </c>
      <c r="JPS89" s="651">
        <v>0</v>
      </c>
      <c r="JPT89" s="651">
        <v>0</v>
      </c>
      <c r="JPU89" s="651">
        <v>0</v>
      </c>
      <c r="JPV89" s="651">
        <v>0</v>
      </c>
      <c r="JPW89" s="651">
        <v>0</v>
      </c>
      <c r="JPX89" s="651">
        <v>0</v>
      </c>
      <c r="JPY89" s="651">
        <v>0</v>
      </c>
      <c r="JPZ89" s="651">
        <v>0</v>
      </c>
      <c r="JQA89" s="651">
        <v>0</v>
      </c>
      <c r="JQB89" s="651">
        <v>0</v>
      </c>
      <c r="JQC89" s="651">
        <v>0</v>
      </c>
      <c r="JQD89" s="651">
        <v>0</v>
      </c>
      <c r="JQE89" s="651">
        <v>0</v>
      </c>
      <c r="JQF89" s="651">
        <v>0</v>
      </c>
      <c r="JQG89" s="651">
        <v>0</v>
      </c>
      <c r="JQH89" s="651">
        <v>0</v>
      </c>
      <c r="JQI89" s="651">
        <v>0</v>
      </c>
      <c r="JQJ89" s="651">
        <v>0</v>
      </c>
      <c r="JQK89" s="651">
        <v>0</v>
      </c>
      <c r="JQL89" s="651">
        <v>0</v>
      </c>
      <c r="JQM89" s="651">
        <v>0</v>
      </c>
      <c r="JQN89" s="651">
        <v>0</v>
      </c>
      <c r="JQO89" s="651">
        <v>0</v>
      </c>
      <c r="JQP89" s="651">
        <v>0</v>
      </c>
      <c r="JQQ89" s="651">
        <v>0</v>
      </c>
      <c r="JQR89" s="651">
        <v>0</v>
      </c>
      <c r="JQS89" s="651">
        <v>0</v>
      </c>
      <c r="JQT89" s="651">
        <v>0</v>
      </c>
      <c r="JQU89" s="651">
        <v>0</v>
      </c>
      <c r="JQV89" s="651">
        <v>0</v>
      </c>
      <c r="JQW89" s="651">
        <v>0</v>
      </c>
      <c r="JQX89" s="651">
        <v>0</v>
      </c>
      <c r="JQY89" s="651">
        <v>0</v>
      </c>
      <c r="JQZ89" s="651">
        <v>0</v>
      </c>
      <c r="JRA89" s="651">
        <v>0</v>
      </c>
      <c r="JRB89" s="651">
        <v>0</v>
      </c>
      <c r="JRC89" s="651">
        <v>0</v>
      </c>
      <c r="JRD89" s="651">
        <v>0</v>
      </c>
      <c r="JRE89" s="651">
        <v>0</v>
      </c>
      <c r="JRF89" s="651">
        <v>0</v>
      </c>
      <c r="JRG89" s="651">
        <v>0</v>
      </c>
      <c r="JRH89" s="651">
        <v>0</v>
      </c>
      <c r="JRI89" s="651">
        <v>0</v>
      </c>
      <c r="JRJ89" s="651">
        <v>0</v>
      </c>
      <c r="JRK89" s="651">
        <v>0</v>
      </c>
      <c r="JRL89" s="651">
        <v>0</v>
      </c>
      <c r="JRM89" s="651">
        <v>0</v>
      </c>
      <c r="JRN89" s="651">
        <v>0</v>
      </c>
      <c r="JRO89" s="651">
        <v>0</v>
      </c>
      <c r="JRP89" s="651">
        <v>0</v>
      </c>
      <c r="JRQ89" s="651">
        <v>0</v>
      </c>
      <c r="JRR89" s="651">
        <v>0</v>
      </c>
      <c r="JRS89" s="651">
        <v>0</v>
      </c>
      <c r="JRT89" s="651">
        <v>0</v>
      </c>
      <c r="JRU89" s="651">
        <v>0</v>
      </c>
      <c r="JRV89" s="651">
        <v>0</v>
      </c>
      <c r="JRW89" s="651">
        <v>0</v>
      </c>
      <c r="JRX89" s="651">
        <v>0</v>
      </c>
      <c r="JRY89" s="651">
        <v>0</v>
      </c>
      <c r="JRZ89" s="651">
        <v>0</v>
      </c>
      <c r="JSA89" s="651">
        <v>0</v>
      </c>
      <c r="JSB89" s="651">
        <v>0</v>
      </c>
      <c r="JSC89" s="651">
        <v>0</v>
      </c>
      <c r="JSD89" s="651">
        <v>0</v>
      </c>
      <c r="JSE89" s="651">
        <v>0</v>
      </c>
      <c r="JSF89" s="651">
        <v>0</v>
      </c>
      <c r="JSG89" s="651">
        <v>0</v>
      </c>
      <c r="JSH89" s="651">
        <v>0</v>
      </c>
      <c r="JSI89" s="651">
        <v>0</v>
      </c>
      <c r="JSJ89" s="651">
        <v>0</v>
      </c>
      <c r="JSK89" s="651">
        <v>0</v>
      </c>
      <c r="JSL89" s="651">
        <v>0</v>
      </c>
      <c r="JSM89" s="651">
        <v>0</v>
      </c>
      <c r="JSN89" s="651">
        <v>0</v>
      </c>
      <c r="JSO89" s="651">
        <v>0</v>
      </c>
      <c r="JSP89" s="651">
        <v>0</v>
      </c>
      <c r="JSQ89" s="651">
        <v>0</v>
      </c>
      <c r="JSR89" s="651">
        <v>0</v>
      </c>
      <c r="JSS89" s="651">
        <v>0</v>
      </c>
      <c r="JST89" s="651">
        <v>0</v>
      </c>
      <c r="JSU89" s="651">
        <v>0</v>
      </c>
      <c r="JSV89" s="651">
        <v>0</v>
      </c>
      <c r="JSW89" s="651">
        <v>0</v>
      </c>
      <c r="JSX89" s="651">
        <v>0</v>
      </c>
      <c r="JSY89" s="651">
        <v>0</v>
      </c>
      <c r="JSZ89" s="651">
        <v>0</v>
      </c>
      <c r="JTA89" s="651">
        <v>0</v>
      </c>
      <c r="JTB89" s="651">
        <v>0</v>
      </c>
      <c r="JTC89" s="651">
        <v>0</v>
      </c>
      <c r="JTD89" s="651">
        <v>0</v>
      </c>
      <c r="JTE89" s="651">
        <v>0</v>
      </c>
      <c r="JTF89" s="651">
        <v>0</v>
      </c>
      <c r="JTG89" s="651">
        <v>0</v>
      </c>
      <c r="JTH89" s="651">
        <v>0</v>
      </c>
      <c r="JTI89" s="651">
        <v>0</v>
      </c>
      <c r="JTJ89" s="651">
        <v>0</v>
      </c>
      <c r="JTK89" s="651">
        <v>0</v>
      </c>
      <c r="JTL89" s="651">
        <v>0</v>
      </c>
      <c r="JTM89" s="651">
        <v>0</v>
      </c>
      <c r="JTN89" s="651">
        <v>0</v>
      </c>
      <c r="JTO89" s="651">
        <v>0</v>
      </c>
      <c r="JTP89" s="651">
        <v>0</v>
      </c>
      <c r="JTQ89" s="651">
        <v>0</v>
      </c>
      <c r="JTR89" s="651">
        <v>0</v>
      </c>
      <c r="JTS89" s="651">
        <v>0</v>
      </c>
      <c r="JTT89" s="651">
        <v>0</v>
      </c>
      <c r="JTU89" s="651">
        <v>0</v>
      </c>
      <c r="JTV89" s="651">
        <v>0</v>
      </c>
      <c r="JTW89" s="651">
        <v>0</v>
      </c>
      <c r="JTX89" s="651">
        <v>0</v>
      </c>
      <c r="JTY89" s="651">
        <v>0</v>
      </c>
      <c r="JTZ89" s="651">
        <v>0</v>
      </c>
      <c r="JUA89" s="651">
        <v>0</v>
      </c>
      <c r="JUB89" s="651">
        <v>0</v>
      </c>
      <c r="JUC89" s="651">
        <v>0</v>
      </c>
      <c r="JUD89" s="651">
        <v>0</v>
      </c>
      <c r="JUE89" s="651">
        <v>0</v>
      </c>
      <c r="JUF89" s="651">
        <v>0</v>
      </c>
      <c r="JUG89" s="651">
        <v>0</v>
      </c>
      <c r="JUH89" s="651">
        <v>0</v>
      </c>
      <c r="JUI89" s="651">
        <v>0</v>
      </c>
      <c r="JUJ89" s="651">
        <v>0</v>
      </c>
      <c r="JUK89" s="651">
        <v>0</v>
      </c>
      <c r="JUL89" s="651">
        <v>0</v>
      </c>
      <c r="JUM89" s="651">
        <v>0</v>
      </c>
      <c r="JUN89" s="651">
        <v>0</v>
      </c>
      <c r="JUO89" s="651">
        <v>0</v>
      </c>
      <c r="JUP89" s="651">
        <v>0</v>
      </c>
      <c r="JUQ89" s="651">
        <v>0</v>
      </c>
      <c r="JUR89" s="651">
        <v>0</v>
      </c>
      <c r="JUS89" s="651">
        <v>0</v>
      </c>
      <c r="JUT89" s="651">
        <v>0</v>
      </c>
      <c r="JUU89" s="651">
        <v>0</v>
      </c>
      <c r="JUV89" s="651">
        <v>0</v>
      </c>
      <c r="JUW89" s="651">
        <v>0</v>
      </c>
      <c r="JUX89" s="651">
        <v>0</v>
      </c>
      <c r="JUY89" s="651">
        <v>0</v>
      </c>
      <c r="JUZ89" s="651">
        <v>0</v>
      </c>
      <c r="JVA89" s="651">
        <v>0</v>
      </c>
      <c r="JVB89" s="651">
        <v>0</v>
      </c>
      <c r="JVC89" s="651">
        <v>0</v>
      </c>
      <c r="JVD89" s="651">
        <v>0</v>
      </c>
      <c r="JVE89" s="651">
        <v>0</v>
      </c>
      <c r="JVF89" s="651">
        <v>0</v>
      </c>
      <c r="JVG89" s="651">
        <v>0</v>
      </c>
      <c r="JVH89" s="651">
        <v>0</v>
      </c>
      <c r="JVI89" s="651">
        <v>0</v>
      </c>
      <c r="JVJ89" s="651">
        <v>0</v>
      </c>
      <c r="JVK89" s="651">
        <v>0</v>
      </c>
      <c r="JVL89" s="651">
        <v>0</v>
      </c>
      <c r="JVM89" s="651">
        <v>0</v>
      </c>
      <c r="JVN89" s="651">
        <v>0</v>
      </c>
      <c r="JVO89" s="651">
        <v>0</v>
      </c>
      <c r="JVP89" s="651">
        <v>0</v>
      </c>
      <c r="JVQ89" s="651">
        <v>0</v>
      </c>
      <c r="JVR89" s="651">
        <v>0</v>
      </c>
      <c r="JVS89" s="651">
        <v>0</v>
      </c>
      <c r="JVT89" s="651">
        <v>0</v>
      </c>
      <c r="JVU89" s="651">
        <v>0</v>
      </c>
      <c r="JVV89" s="651">
        <v>0</v>
      </c>
      <c r="JVW89" s="651">
        <v>0</v>
      </c>
      <c r="JVX89" s="651">
        <v>0</v>
      </c>
      <c r="JVY89" s="651">
        <v>0</v>
      </c>
      <c r="JVZ89" s="651">
        <v>0</v>
      </c>
      <c r="JWA89" s="651">
        <v>0</v>
      </c>
      <c r="JWB89" s="651">
        <v>0</v>
      </c>
      <c r="JWC89" s="651">
        <v>0</v>
      </c>
      <c r="JWD89" s="651">
        <v>0</v>
      </c>
      <c r="JWE89" s="651">
        <v>0</v>
      </c>
      <c r="JWF89" s="651">
        <v>0</v>
      </c>
      <c r="JWG89" s="651">
        <v>0</v>
      </c>
      <c r="JWH89" s="651">
        <v>0</v>
      </c>
      <c r="JWI89" s="651">
        <v>0</v>
      </c>
      <c r="JWJ89" s="651">
        <v>0</v>
      </c>
      <c r="JWK89" s="651">
        <v>0</v>
      </c>
      <c r="JWL89" s="651">
        <v>0</v>
      </c>
      <c r="JWM89" s="651">
        <v>0</v>
      </c>
      <c r="JWN89" s="651">
        <v>0</v>
      </c>
      <c r="JWO89" s="651">
        <v>0</v>
      </c>
      <c r="JWP89" s="651">
        <v>0</v>
      </c>
      <c r="JWQ89" s="651">
        <v>0</v>
      </c>
      <c r="JWR89" s="651">
        <v>0</v>
      </c>
      <c r="JWS89" s="651">
        <v>0</v>
      </c>
      <c r="JWT89" s="651">
        <v>0</v>
      </c>
      <c r="JWU89" s="651">
        <v>0</v>
      </c>
      <c r="JWV89" s="651">
        <v>0</v>
      </c>
      <c r="JWW89" s="651">
        <v>0</v>
      </c>
      <c r="JWX89" s="651">
        <v>0</v>
      </c>
      <c r="JWY89" s="651">
        <v>0</v>
      </c>
      <c r="JWZ89" s="651">
        <v>0</v>
      </c>
      <c r="JXA89" s="651">
        <v>0</v>
      </c>
      <c r="JXB89" s="651">
        <v>0</v>
      </c>
      <c r="JXC89" s="651">
        <v>0</v>
      </c>
      <c r="JXD89" s="651">
        <v>0</v>
      </c>
      <c r="JXE89" s="651">
        <v>0</v>
      </c>
      <c r="JXF89" s="651">
        <v>0</v>
      </c>
      <c r="JXG89" s="651">
        <v>0</v>
      </c>
      <c r="JXH89" s="651">
        <v>0</v>
      </c>
      <c r="JXI89" s="651">
        <v>0</v>
      </c>
      <c r="JXJ89" s="651">
        <v>0</v>
      </c>
      <c r="JXK89" s="651">
        <v>0</v>
      </c>
      <c r="JXL89" s="651">
        <v>0</v>
      </c>
      <c r="JXM89" s="651">
        <v>0</v>
      </c>
      <c r="JXN89" s="651">
        <v>0</v>
      </c>
      <c r="JXO89" s="651">
        <v>0</v>
      </c>
      <c r="JXP89" s="651">
        <v>0</v>
      </c>
      <c r="JXQ89" s="651">
        <v>0</v>
      </c>
      <c r="JXR89" s="651">
        <v>0</v>
      </c>
      <c r="JXS89" s="651">
        <v>0</v>
      </c>
      <c r="JXT89" s="651">
        <v>0</v>
      </c>
      <c r="JXU89" s="651">
        <v>0</v>
      </c>
      <c r="JXV89" s="651">
        <v>0</v>
      </c>
      <c r="JXW89" s="651">
        <v>0</v>
      </c>
      <c r="JXX89" s="651">
        <v>0</v>
      </c>
      <c r="JXY89" s="651">
        <v>0</v>
      </c>
      <c r="JXZ89" s="651">
        <v>0</v>
      </c>
      <c r="JYA89" s="651">
        <v>0</v>
      </c>
      <c r="JYB89" s="651">
        <v>0</v>
      </c>
      <c r="JYC89" s="651">
        <v>0</v>
      </c>
      <c r="JYD89" s="651">
        <v>0</v>
      </c>
      <c r="JYE89" s="651">
        <v>0</v>
      </c>
      <c r="JYF89" s="651">
        <v>0</v>
      </c>
      <c r="JYG89" s="651">
        <v>0</v>
      </c>
      <c r="JYH89" s="651">
        <v>0</v>
      </c>
      <c r="JYI89" s="651">
        <v>0</v>
      </c>
      <c r="JYJ89" s="651">
        <v>0</v>
      </c>
      <c r="JYK89" s="651">
        <v>0</v>
      </c>
      <c r="JYL89" s="651">
        <v>0</v>
      </c>
      <c r="JYM89" s="651">
        <v>0</v>
      </c>
      <c r="JYN89" s="651">
        <v>0</v>
      </c>
      <c r="JYO89" s="651">
        <v>0</v>
      </c>
      <c r="JYP89" s="651">
        <v>0</v>
      </c>
      <c r="JYQ89" s="651">
        <v>0</v>
      </c>
      <c r="JYR89" s="651">
        <v>0</v>
      </c>
      <c r="JYS89" s="651">
        <v>0</v>
      </c>
      <c r="JYT89" s="651">
        <v>0</v>
      </c>
      <c r="JYU89" s="651">
        <v>0</v>
      </c>
      <c r="JYV89" s="651">
        <v>0</v>
      </c>
      <c r="JYW89" s="651">
        <v>0</v>
      </c>
      <c r="JYX89" s="651">
        <v>0</v>
      </c>
      <c r="JYY89" s="651">
        <v>0</v>
      </c>
      <c r="JYZ89" s="651">
        <v>0</v>
      </c>
      <c r="JZA89" s="651">
        <v>0</v>
      </c>
      <c r="JZB89" s="651">
        <v>0</v>
      </c>
      <c r="JZC89" s="651">
        <v>0</v>
      </c>
      <c r="JZD89" s="651">
        <v>0</v>
      </c>
      <c r="JZE89" s="651">
        <v>0</v>
      </c>
      <c r="JZF89" s="651">
        <v>0</v>
      </c>
      <c r="JZG89" s="651">
        <v>0</v>
      </c>
      <c r="JZH89" s="651">
        <v>0</v>
      </c>
      <c r="JZI89" s="651">
        <v>0</v>
      </c>
      <c r="JZJ89" s="651">
        <v>0</v>
      </c>
      <c r="JZK89" s="651">
        <v>0</v>
      </c>
      <c r="JZL89" s="651">
        <v>0</v>
      </c>
      <c r="JZM89" s="651">
        <v>0</v>
      </c>
      <c r="JZN89" s="651">
        <v>0</v>
      </c>
      <c r="JZO89" s="651">
        <v>0</v>
      </c>
      <c r="JZP89" s="651">
        <v>0</v>
      </c>
      <c r="JZQ89" s="651">
        <v>0</v>
      </c>
      <c r="JZR89" s="651">
        <v>0</v>
      </c>
      <c r="JZS89" s="651">
        <v>0</v>
      </c>
      <c r="JZT89" s="651">
        <v>0</v>
      </c>
      <c r="JZU89" s="651">
        <v>0</v>
      </c>
      <c r="JZV89" s="651">
        <v>0</v>
      </c>
      <c r="JZW89" s="651">
        <v>0</v>
      </c>
      <c r="JZX89" s="651">
        <v>0</v>
      </c>
      <c r="JZY89" s="651">
        <v>0</v>
      </c>
      <c r="JZZ89" s="651">
        <v>0</v>
      </c>
      <c r="KAA89" s="651">
        <v>0</v>
      </c>
      <c r="KAB89" s="651">
        <v>0</v>
      </c>
      <c r="KAC89" s="651">
        <v>0</v>
      </c>
      <c r="KAD89" s="651">
        <v>0</v>
      </c>
      <c r="KAE89" s="651">
        <v>0</v>
      </c>
      <c r="KAF89" s="651">
        <v>0</v>
      </c>
      <c r="KAG89" s="651">
        <v>0</v>
      </c>
      <c r="KAH89" s="651">
        <v>0</v>
      </c>
      <c r="KAI89" s="651">
        <v>0</v>
      </c>
      <c r="KAJ89" s="651">
        <v>0</v>
      </c>
      <c r="KAK89" s="651">
        <v>0</v>
      </c>
      <c r="KAL89" s="651">
        <v>0</v>
      </c>
      <c r="KAM89" s="651">
        <v>0</v>
      </c>
      <c r="KAN89" s="651">
        <v>0</v>
      </c>
      <c r="KAO89" s="651">
        <v>0</v>
      </c>
      <c r="KAP89" s="651">
        <v>0</v>
      </c>
      <c r="KAQ89" s="651">
        <v>0</v>
      </c>
      <c r="KAR89" s="651">
        <v>0</v>
      </c>
      <c r="KAS89" s="651">
        <v>0</v>
      </c>
      <c r="KAT89" s="651">
        <v>0</v>
      </c>
      <c r="KAU89" s="651">
        <v>0</v>
      </c>
      <c r="KAV89" s="651">
        <v>0</v>
      </c>
      <c r="KAW89" s="651">
        <v>0</v>
      </c>
      <c r="KAX89" s="651">
        <v>0</v>
      </c>
      <c r="KAY89" s="651">
        <v>0</v>
      </c>
      <c r="KAZ89" s="651">
        <v>0</v>
      </c>
      <c r="KBA89" s="651">
        <v>0</v>
      </c>
      <c r="KBB89" s="651">
        <v>0</v>
      </c>
      <c r="KBC89" s="651">
        <v>0</v>
      </c>
      <c r="KBD89" s="651">
        <v>0</v>
      </c>
      <c r="KBE89" s="651">
        <v>0</v>
      </c>
      <c r="KBF89" s="651">
        <v>0</v>
      </c>
      <c r="KBG89" s="651">
        <v>0</v>
      </c>
      <c r="KBH89" s="651">
        <v>0</v>
      </c>
      <c r="KBI89" s="651">
        <v>0</v>
      </c>
      <c r="KBJ89" s="651">
        <v>0</v>
      </c>
      <c r="KBK89" s="651">
        <v>0</v>
      </c>
      <c r="KBL89" s="651">
        <v>0</v>
      </c>
      <c r="KBM89" s="651">
        <v>0</v>
      </c>
      <c r="KBN89" s="651">
        <v>0</v>
      </c>
      <c r="KBO89" s="651">
        <v>0</v>
      </c>
      <c r="KBP89" s="651">
        <v>0</v>
      </c>
      <c r="KBQ89" s="651">
        <v>0</v>
      </c>
      <c r="KBR89" s="651">
        <v>0</v>
      </c>
      <c r="KBS89" s="651">
        <v>0</v>
      </c>
      <c r="KBT89" s="651">
        <v>0</v>
      </c>
      <c r="KBU89" s="651">
        <v>0</v>
      </c>
      <c r="KBV89" s="651">
        <v>0</v>
      </c>
      <c r="KBW89" s="651">
        <v>0</v>
      </c>
      <c r="KBX89" s="651">
        <v>0</v>
      </c>
      <c r="KBY89" s="651">
        <v>0</v>
      </c>
      <c r="KBZ89" s="651">
        <v>0</v>
      </c>
      <c r="KCA89" s="651">
        <v>0</v>
      </c>
      <c r="KCB89" s="651">
        <v>0</v>
      </c>
      <c r="KCC89" s="651">
        <v>0</v>
      </c>
      <c r="KCD89" s="651">
        <v>0</v>
      </c>
      <c r="KCE89" s="651">
        <v>0</v>
      </c>
      <c r="KCF89" s="651">
        <v>0</v>
      </c>
      <c r="KCG89" s="651">
        <v>0</v>
      </c>
      <c r="KCH89" s="651">
        <v>0</v>
      </c>
      <c r="KCI89" s="651">
        <v>0</v>
      </c>
      <c r="KCJ89" s="651">
        <v>0</v>
      </c>
      <c r="KCK89" s="651">
        <v>0</v>
      </c>
      <c r="KCL89" s="651">
        <v>0</v>
      </c>
      <c r="KCM89" s="651">
        <v>0</v>
      </c>
      <c r="KCN89" s="651">
        <v>0</v>
      </c>
      <c r="KCO89" s="651">
        <v>0</v>
      </c>
      <c r="KCP89" s="651">
        <v>0</v>
      </c>
      <c r="KCQ89" s="651">
        <v>0</v>
      </c>
      <c r="KCR89" s="651">
        <v>0</v>
      </c>
      <c r="KCS89" s="651">
        <v>0</v>
      </c>
      <c r="KCT89" s="651">
        <v>0</v>
      </c>
      <c r="KCU89" s="651">
        <v>0</v>
      </c>
      <c r="KCV89" s="651">
        <v>0</v>
      </c>
      <c r="KCW89" s="651">
        <v>0</v>
      </c>
      <c r="KCX89" s="651">
        <v>0</v>
      </c>
      <c r="KCY89" s="651">
        <v>0</v>
      </c>
      <c r="KCZ89" s="651">
        <v>0</v>
      </c>
      <c r="KDA89" s="651">
        <v>0</v>
      </c>
      <c r="KDB89" s="651">
        <v>0</v>
      </c>
      <c r="KDC89" s="651">
        <v>0</v>
      </c>
      <c r="KDD89" s="651">
        <v>0</v>
      </c>
      <c r="KDE89" s="651">
        <v>0</v>
      </c>
      <c r="KDF89" s="651">
        <v>0</v>
      </c>
      <c r="KDG89" s="651">
        <v>0</v>
      </c>
      <c r="KDH89" s="651">
        <v>0</v>
      </c>
      <c r="KDI89" s="651">
        <v>0</v>
      </c>
      <c r="KDJ89" s="651">
        <v>0</v>
      </c>
      <c r="KDK89" s="651">
        <v>0</v>
      </c>
      <c r="KDL89" s="651">
        <v>0</v>
      </c>
      <c r="KDM89" s="651">
        <v>0</v>
      </c>
      <c r="KDN89" s="651">
        <v>0</v>
      </c>
      <c r="KDO89" s="651">
        <v>0</v>
      </c>
      <c r="KDP89" s="651">
        <v>0</v>
      </c>
      <c r="KDQ89" s="651">
        <v>0</v>
      </c>
      <c r="KDR89" s="651">
        <v>0</v>
      </c>
      <c r="KDS89" s="651">
        <v>0</v>
      </c>
      <c r="KDT89" s="651">
        <v>0</v>
      </c>
      <c r="KDU89" s="651">
        <v>0</v>
      </c>
      <c r="KDV89" s="651">
        <v>0</v>
      </c>
      <c r="KDW89" s="651">
        <v>0</v>
      </c>
      <c r="KDX89" s="651">
        <v>0</v>
      </c>
      <c r="KDY89" s="651">
        <v>0</v>
      </c>
      <c r="KDZ89" s="651">
        <v>0</v>
      </c>
      <c r="KEA89" s="651">
        <v>0</v>
      </c>
      <c r="KEB89" s="651">
        <v>0</v>
      </c>
      <c r="KEC89" s="651">
        <v>0</v>
      </c>
      <c r="KED89" s="651">
        <v>0</v>
      </c>
      <c r="KEE89" s="651">
        <v>0</v>
      </c>
      <c r="KEF89" s="651">
        <v>0</v>
      </c>
      <c r="KEG89" s="651">
        <v>0</v>
      </c>
      <c r="KEH89" s="651">
        <v>0</v>
      </c>
      <c r="KEI89" s="651">
        <v>0</v>
      </c>
      <c r="KEJ89" s="651">
        <v>0</v>
      </c>
      <c r="KEK89" s="651">
        <v>0</v>
      </c>
      <c r="KEL89" s="651">
        <v>0</v>
      </c>
      <c r="KEM89" s="651">
        <v>0</v>
      </c>
      <c r="KEN89" s="651">
        <v>0</v>
      </c>
      <c r="KEO89" s="651">
        <v>0</v>
      </c>
      <c r="KEP89" s="651">
        <v>0</v>
      </c>
      <c r="KEQ89" s="651">
        <v>0</v>
      </c>
      <c r="KER89" s="651">
        <v>0</v>
      </c>
      <c r="KES89" s="651">
        <v>0</v>
      </c>
      <c r="KET89" s="651">
        <v>0</v>
      </c>
      <c r="KEU89" s="651">
        <v>0</v>
      </c>
      <c r="KEV89" s="651">
        <v>0</v>
      </c>
      <c r="KEW89" s="651">
        <v>0</v>
      </c>
      <c r="KEX89" s="651">
        <v>0</v>
      </c>
      <c r="KEY89" s="651">
        <v>0</v>
      </c>
      <c r="KEZ89" s="651">
        <v>0</v>
      </c>
      <c r="KFA89" s="651">
        <v>0</v>
      </c>
      <c r="KFB89" s="651">
        <v>0</v>
      </c>
      <c r="KFC89" s="651">
        <v>0</v>
      </c>
      <c r="KFD89" s="651">
        <v>0</v>
      </c>
      <c r="KFE89" s="651">
        <v>0</v>
      </c>
      <c r="KFF89" s="651">
        <v>0</v>
      </c>
      <c r="KFG89" s="651">
        <v>0</v>
      </c>
      <c r="KFH89" s="651">
        <v>0</v>
      </c>
      <c r="KFI89" s="651">
        <v>0</v>
      </c>
      <c r="KFJ89" s="651">
        <v>0</v>
      </c>
      <c r="KFK89" s="651">
        <v>0</v>
      </c>
      <c r="KFL89" s="651">
        <v>0</v>
      </c>
      <c r="KFM89" s="651">
        <v>0</v>
      </c>
      <c r="KFN89" s="651">
        <v>0</v>
      </c>
      <c r="KFO89" s="651">
        <v>0</v>
      </c>
      <c r="KFP89" s="651">
        <v>0</v>
      </c>
      <c r="KFQ89" s="651">
        <v>0</v>
      </c>
      <c r="KFR89" s="651">
        <v>0</v>
      </c>
      <c r="KFS89" s="651">
        <v>0</v>
      </c>
      <c r="KFT89" s="651">
        <v>0</v>
      </c>
      <c r="KFU89" s="651">
        <v>0</v>
      </c>
      <c r="KFV89" s="651">
        <v>0</v>
      </c>
      <c r="KFW89" s="651">
        <v>0</v>
      </c>
      <c r="KFX89" s="651">
        <v>0</v>
      </c>
      <c r="KFY89" s="651">
        <v>0</v>
      </c>
      <c r="KFZ89" s="651">
        <v>0</v>
      </c>
      <c r="KGA89" s="651">
        <v>0</v>
      </c>
      <c r="KGB89" s="651">
        <v>0</v>
      </c>
      <c r="KGC89" s="651">
        <v>0</v>
      </c>
      <c r="KGD89" s="651">
        <v>0</v>
      </c>
      <c r="KGE89" s="651">
        <v>0</v>
      </c>
      <c r="KGF89" s="651">
        <v>0</v>
      </c>
      <c r="KGG89" s="651">
        <v>0</v>
      </c>
      <c r="KGH89" s="651">
        <v>0</v>
      </c>
      <c r="KGI89" s="651">
        <v>0</v>
      </c>
      <c r="KGJ89" s="651">
        <v>0</v>
      </c>
      <c r="KGK89" s="651">
        <v>0</v>
      </c>
      <c r="KGL89" s="651">
        <v>0</v>
      </c>
      <c r="KGM89" s="651">
        <v>0</v>
      </c>
      <c r="KGN89" s="651">
        <v>0</v>
      </c>
      <c r="KGO89" s="651">
        <v>0</v>
      </c>
      <c r="KGP89" s="651">
        <v>0</v>
      </c>
      <c r="KGQ89" s="651">
        <v>0</v>
      </c>
      <c r="KGR89" s="651">
        <v>0</v>
      </c>
      <c r="KGS89" s="651">
        <v>0</v>
      </c>
      <c r="KGT89" s="651">
        <v>0</v>
      </c>
      <c r="KGU89" s="651">
        <v>0</v>
      </c>
      <c r="KGV89" s="651">
        <v>0</v>
      </c>
      <c r="KGW89" s="651">
        <v>0</v>
      </c>
      <c r="KGX89" s="651">
        <v>0</v>
      </c>
      <c r="KGY89" s="651">
        <v>0</v>
      </c>
      <c r="KGZ89" s="651">
        <v>0</v>
      </c>
      <c r="KHA89" s="651">
        <v>0</v>
      </c>
      <c r="KHB89" s="651">
        <v>0</v>
      </c>
      <c r="KHC89" s="651">
        <v>0</v>
      </c>
      <c r="KHD89" s="651">
        <v>0</v>
      </c>
      <c r="KHE89" s="651">
        <v>0</v>
      </c>
      <c r="KHF89" s="651">
        <v>0</v>
      </c>
      <c r="KHG89" s="651">
        <v>0</v>
      </c>
      <c r="KHH89" s="651">
        <v>0</v>
      </c>
      <c r="KHI89" s="651">
        <v>0</v>
      </c>
      <c r="KHJ89" s="651">
        <v>0</v>
      </c>
      <c r="KHK89" s="651">
        <v>0</v>
      </c>
      <c r="KHL89" s="651">
        <v>0</v>
      </c>
      <c r="KHM89" s="651">
        <v>0</v>
      </c>
      <c r="KHN89" s="651">
        <v>0</v>
      </c>
      <c r="KHO89" s="651">
        <v>0</v>
      </c>
      <c r="KHP89" s="651">
        <v>0</v>
      </c>
      <c r="KHQ89" s="651">
        <v>0</v>
      </c>
      <c r="KHR89" s="651">
        <v>0</v>
      </c>
      <c r="KHS89" s="651">
        <v>0</v>
      </c>
      <c r="KHT89" s="651">
        <v>0</v>
      </c>
      <c r="KHU89" s="651">
        <v>0</v>
      </c>
      <c r="KHV89" s="651">
        <v>0</v>
      </c>
      <c r="KHW89" s="651">
        <v>0</v>
      </c>
      <c r="KHX89" s="651">
        <v>0</v>
      </c>
      <c r="KHY89" s="651">
        <v>0</v>
      </c>
      <c r="KHZ89" s="651">
        <v>0</v>
      </c>
      <c r="KIA89" s="651">
        <v>0</v>
      </c>
      <c r="KIB89" s="651">
        <v>0</v>
      </c>
      <c r="KIC89" s="651">
        <v>0</v>
      </c>
      <c r="KID89" s="651">
        <v>0</v>
      </c>
      <c r="KIE89" s="651">
        <v>0</v>
      </c>
      <c r="KIF89" s="651">
        <v>0</v>
      </c>
      <c r="KIG89" s="651">
        <v>0</v>
      </c>
      <c r="KIH89" s="651">
        <v>0</v>
      </c>
      <c r="KII89" s="651">
        <v>0</v>
      </c>
      <c r="KIJ89" s="651">
        <v>0</v>
      </c>
      <c r="KIK89" s="651">
        <v>0</v>
      </c>
      <c r="KIL89" s="651">
        <v>0</v>
      </c>
      <c r="KIM89" s="651">
        <v>0</v>
      </c>
      <c r="KIN89" s="651">
        <v>0</v>
      </c>
      <c r="KIO89" s="651">
        <v>0</v>
      </c>
      <c r="KIP89" s="651">
        <v>0</v>
      </c>
      <c r="KIQ89" s="651">
        <v>0</v>
      </c>
      <c r="KIR89" s="651">
        <v>0</v>
      </c>
      <c r="KIS89" s="651">
        <v>0</v>
      </c>
      <c r="KIT89" s="651">
        <v>0</v>
      </c>
      <c r="KIU89" s="651">
        <v>0</v>
      </c>
      <c r="KIV89" s="651">
        <v>0</v>
      </c>
      <c r="KIW89" s="651">
        <v>0</v>
      </c>
      <c r="KIX89" s="651">
        <v>0</v>
      </c>
      <c r="KIY89" s="651">
        <v>0</v>
      </c>
      <c r="KIZ89" s="651">
        <v>0</v>
      </c>
      <c r="KJA89" s="651">
        <v>0</v>
      </c>
      <c r="KJB89" s="651">
        <v>0</v>
      </c>
      <c r="KJC89" s="651">
        <v>0</v>
      </c>
      <c r="KJD89" s="651">
        <v>0</v>
      </c>
      <c r="KJE89" s="651">
        <v>0</v>
      </c>
      <c r="KJF89" s="651">
        <v>0</v>
      </c>
      <c r="KJG89" s="651">
        <v>0</v>
      </c>
      <c r="KJH89" s="651">
        <v>0</v>
      </c>
      <c r="KJI89" s="651">
        <v>0</v>
      </c>
      <c r="KJJ89" s="651">
        <v>0</v>
      </c>
      <c r="KJK89" s="651">
        <v>0</v>
      </c>
      <c r="KJL89" s="651">
        <v>0</v>
      </c>
      <c r="KJM89" s="651">
        <v>0</v>
      </c>
      <c r="KJN89" s="651">
        <v>0</v>
      </c>
      <c r="KJO89" s="651">
        <v>0</v>
      </c>
      <c r="KJP89" s="651">
        <v>0</v>
      </c>
      <c r="KJQ89" s="651">
        <v>0</v>
      </c>
      <c r="KJR89" s="651">
        <v>0</v>
      </c>
      <c r="KJS89" s="651">
        <v>0</v>
      </c>
      <c r="KJT89" s="651">
        <v>0</v>
      </c>
      <c r="KJU89" s="651">
        <v>0</v>
      </c>
      <c r="KJV89" s="651">
        <v>0</v>
      </c>
      <c r="KJW89" s="651">
        <v>0</v>
      </c>
      <c r="KJX89" s="651">
        <v>0</v>
      </c>
      <c r="KJY89" s="651">
        <v>0</v>
      </c>
      <c r="KJZ89" s="651">
        <v>0</v>
      </c>
      <c r="KKA89" s="651">
        <v>0</v>
      </c>
      <c r="KKB89" s="651">
        <v>0</v>
      </c>
      <c r="KKC89" s="651">
        <v>0</v>
      </c>
      <c r="KKD89" s="651">
        <v>0</v>
      </c>
      <c r="KKE89" s="651">
        <v>0</v>
      </c>
      <c r="KKF89" s="651">
        <v>0</v>
      </c>
      <c r="KKG89" s="651">
        <v>0</v>
      </c>
      <c r="KKH89" s="651">
        <v>0</v>
      </c>
      <c r="KKI89" s="651">
        <v>0</v>
      </c>
      <c r="KKJ89" s="651">
        <v>0</v>
      </c>
      <c r="KKK89" s="651">
        <v>0</v>
      </c>
      <c r="KKL89" s="651">
        <v>0</v>
      </c>
      <c r="KKM89" s="651">
        <v>0</v>
      </c>
      <c r="KKN89" s="651">
        <v>0</v>
      </c>
      <c r="KKO89" s="651">
        <v>0</v>
      </c>
      <c r="KKP89" s="651">
        <v>0</v>
      </c>
      <c r="KKQ89" s="651">
        <v>0</v>
      </c>
      <c r="KKR89" s="651">
        <v>0</v>
      </c>
      <c r="KKS89" s="651">
        <v>0</v>
      </c>
      <c r="KKT89" s="651">
        <v>0</v>
      </c>
      <c r="KKU89" s="651">
        <v>0</v>
      </c>
      <c r="KKV89" s="651">
        <v>0</v>
      </c>
      <c r="KKW89" s="651">
        <v>0</v>
      </c>
      <c r="KKX89" s="651">
        <v>0</v>
      </c>
      <c r="KKY89" s="651">
        <v>0</v>
      </c>
      <c r="KKZ89" s="651">
        <v>0</v>
      </c>
      <c r="KLA89" s="651">
        <v>0</v>
      </c>
      <c r="KLB89" s="651">
        <v>0</v>
      </c>
      <c r="KLC89" s="651">
        <v>0</v>
      </c>
      <c r="KLD89" s="651">
        <v>0</v>
      </c>
      <c r="KLE89" s="651">
        <v>0</v>
      </c>
      <c r="KLF89" s="651">
        <v>0</v>
      </c>
      <c r="KLG89" s="651">
        <v>0</v>
      </c>
      <c r="KLH89" s="651">
        <v>0</v>
      </c>
      <c r="KLI89" s="651">
        <v>0</v>
      </c>
      <c r="KLJ89" s="651">
        <v>0</v>
      </c>
      <c r="KLK89" s="651">
        <v>0</v>
      </c>
      <c r="KLL89" s="651">
        <v>0</v>
      </c>
      <c r="KLM89" s="651">
        <v>0</v>
      </c>
      <c r="KLN89" s="651">
        <v>0</v>
      </c>
      <c r="KLO89" s="651">
        <v>0</v>
      </c>
      <c r="KLP89" s="651">
        <v>0</v>
      </c>
      <c r="KLQ89" s="651">
        <v>0</v>
      </c>
      <c r="KLR89" s="651">
        <v>0</v>
      </c>
      <c r="KLS89" s="651">
        <v>0</v>
      </c>
      <c r="KLT89" s="651">
        <v>0</v>
      </c>
      <c r="KLU89" s="651">
        <v>0</v>
      </c>
      <c r="KLV89" s="651">
        <v>0</v>
      </c>
      <c r="KLW89" s="651">
        <v>0</v>
      </c>
      <c r="KLX89" s="651">
        <v>0</v>
      </c>
      <c r="KLY89" s="651">
        <v>0</v>
      </c>
      <c r="KLZ89" s="651">
        <v>0</v>
      </c>
      <c r="KMA89" s="651">
        <v>0</v>
      </c>
      <c r="KMB89" s="651">
        <v>0</v>
      </c>
      <c r="KMC89" s="651">
        <v>0</v>
      </c>
      <c r="KMD89" s="651">
        <v>0</v>
      </c>
      <c r="KME89" s="651">
        <v>0</v>
      </c>
      <c r="KMF89" s="651">
        <v>0</v>
      </c>
      <c r="KMG89" s="651">
        <v>0</v>
      </c>
      <c r="KMH89" s="651">
        <v>0</v>
      </c>
      <c r="KMI89" s="651">
        <v>0</v>
      </c>
      <c r="KMJ89" s="651">
        <v>0</v>
      </c>
      <c r="KMK89" s="651">
        <v>0</v>
      </c>
      <c r="KML89" s="651">
        <v>0</v>
      </c>
      <c r="KMM89" s="651">
        <v>0</v>
      </c>
      <c r="KMN89" s="651">
        <v>0</v>
      </c>
      <c r="KMO89" s="651">
        <v>0</v>
      </c>
      <c r="KMP89" s="651">
        <v>0</v>
      </c>
      <c r="KMQ89" s="651">
        <v>0</v>
      </c>
      <c r="KMR89" s="651">
        <v>0</v>
      </c>
      <c r="KMS89" s="651">
        <v>0</v>
      </c>
      <c r="KMT89" s="651">
        <v>0</v>
      </c>
      <c r="KMU89" s="651">
        <v>0</v>
      </c>
      <c r="KMV89" s="651">
        <v>0</v>
      </c>
      <c r="KMW89" s="651">
        <v>0</v>
      </c>
      <c r="KMX89" s="651">
        <v>0</v>
      </c>
      <c r="KMY89" s="651">
        <v>0</v>
      </c>
      <c r="KMZ89" s="651">
        <v>0</v>
      </c>
      <c r="KNA89" s="651">
        <v>0</v>
      </c>
      <c r="KNB89" s="651">
        <v>0</v>
      </c>
      <c r="KNC89" s="651">
        <v>0</v>
      </c>
      <c r="KND89" s="651">
        <v>0</v>
      </c>
      <c r="KNE89" s="651">
        <v>0</v>
      </c>
      <c r="KNF89" s="651">
        <v>0</v>
      </c>
      <c r="KNG89" s="651">
        <v>0</v>
      </c>
      <c r="KNH89" s="651">
        <v>0</v>
      </c>
      <c r="KNI89" s="651">
        <v>0</v>
      </c>
      <c r="KNJ89" s="651">
        <v>0</v>
      </c>
      <c r="KNK89" s="651">
        <v>0</v>
      </c>
      <c r="KNL89" s="651">
        <v>0</v>
      </c>
      <c r="KNM89" s="651">
        <v>0</v>
      </c>
      <c r="KNN89" s="651">
        <v>0</v>
      </c>
      <c r="KNO89" s="651">
        <v>0</v>
      </c>
      <c r="KNP89" s="651">
        <v>0</v>
      </c>
      <c r="KNQ89" s="651">
        <v>0</v>
      </c>
      <c r="KNR89" s="651">
        <v>0</v>
      </c>
      <c r="KNS89" s="651">
        <v>0</v>
      </c>
      <c r="KNT89" s="651">
        <v>0</v>
      </c>
      <c r="KNU89" s="651">
        <v>0</v>
      </c>
      <c r="KNV89" s="651">
        <v>0</v>
      </c>
      <c r="KNW89" s="651">
        <v>0</v>
      </c>
      <c r="KNX89" s="651">
        <v>0</v>
      </c>
      <c r="KNY89" s="651">
        <v>0</v>
      </c>
      <c r="KNZ89" s="651">
        <v>0</v>
      </c>
      <c r="KOA89" s="651">
        <v>0</v>
      </c>
      <c r="KOB89" s="651">
        <v>0</v>
      </c>
      <c r="KOC89" s="651">
        <v>0</v>
      </c>
      <c r="KOD89" s="651">
        <v>0</v>
      </c>
      <c r="KOE89" s="651">
        <v>0</v>
      </c>
      <c r="KOF89" s="651">
        <v>0</v>
      </c>
      <c r="KOG89" s="651">
        <v>0</v>
      </c>
      <c r="KOH89" s="651">
        <v>0</v>
      </c>
      <c r="KOI89" s="651">
        <v>0</v>
      </c>
      <c r="KOJ89" s="651">
        <v>0</v>
      </c>
      <c r="KOK89" s="651">
        <v>0</v>
      </c>
      <c r="KOL89" s="651">
        <v>0</v>
      </c>
      <c r="KOM89" s="651">
        <v>0</v>
      </c>
      <c r="KON89" s="651">
        <v>0</v>
      </c>
      <c r="KOO89" s="651">
        <v>0</v>
      </c>
      <c r="KOP89" s="651">
        <v>0</v>
      </c>
      <c r="KOQ89" s="651">
        <v>0</v>
      </c>
      <c r="KOR89" s="651">
        <v>0</v>
      </c>
      <c r="KOS89" s="651">
        <v>0</v>
      </c>
      <c r="KOT89" s="651">
        <v>0</v>
      </c>
      <c r="KOU89" s="651">
        <v>0</v>
      </c>
      <c r="KOV89" s="651">
        <v>0</v>
      </c>
      <c r="KOW89" s="651">
        <v>0</v>
      </c>
      <c r="KOX89" s="651">
        <v>0</v>
      </c>
      <c r="KOY89" s="651">
        <v>0</v>
      </c>
      <c r="KOZ89" s="651">
        <v>0</v>
      </c>
      <c r="KPA89" s="651">
        <v>0</v>
      </c>
      <c r="KPB89" s="651">
        <v>0</v>
      </c>
      <c r="KPC89" s="651">
        <v>0</v>
      </c>
      <c r="KPD89" s="651">
        <v>0</v>
      </c>
      <c r="KPE89" s="651">
        <v>0</v>
      </c>
      <c r="KPF89" s="651">
        <v>0</v>
      </c>
      <c r="KPG89" s="651">
        <v>0</v>
      </c>
      <c r="KPH89" s="651">
        <v>0</v>
      </c>
      <c r="KPI89" s="651">
        <v>0</v>
      </c>
      <c r="KPJ89" s="651">
        <v>0</v>
      </c>
      <c r="KPK89" s="651">
        <v>0</v>
      </c>
      <c r="KPL89" s="651">
        <v>0</v>
      </c>
      <c r="KPM89" s="651">
        <v>0</v>
      </c>
      <c r="KPN89" s="651">
        <v>0</v>
      </c>
      <c r="KPO89" s="651">
        <v>0</v>
      </c>
      <c r="KPP89" s="651">
        <v>0</v>
      </c>
      <c r="KPQ89" s="651">
        <v>0</v>
      </c>
      <c r="KPR89" s="651">
        <v>0</v>
      </c>
      <c r="KPS89" s="651">
        <v>0</v>
      </c>
      <c r="KPT89" s="651">
        <v>0</v>
      </c>
      <c r="KPU89" s="651">
        <v>0</v>
      </c>
      <c r="KPV89" s="651">
        <v>0</v>
      </c>
      <c r="KPW89" s="651">
        <v>0</v>
      </c>
      <c r="KPX89" s="651">
        <v>0</v>
      </c>
      <c r="KPY89" s="651">
        <v>0</v>
      </c>
      <c r="KPZ89" s="651">
        <v>0</v>
      </c>
      <c r="KQA89" s="651">
        <v>0</v>
      </c>
      <c r="KQB89" s="651">
        <v>0</v>
      </c>
      <c r="KQC89" s="651">
        <v>0</v>
      </c>
      <c r="KQD89" s="651">
        <v>0</v>
      </c>
      <c r="KQE89" s="651">
        <v>0</v>
      </c>
      <c r="KQF89" s="651">
        <v>0</v>
      </c>
      <c r="KQG89" s="651">
        <v>0</v>
      </c>
      <c r="KQH89" s="651">
        <v>0</v>
      </c>
      <c r="KQI89" s="651">
        <v>0</v>
      </c>
      <c r="KQJ89" s="651">
        <v>0</v>
      </c>
      <c r="KQK89" s="651">
        <v>0</v>
      </c>
      <c r="KQL89" s="651">
        <v>0</v>
      </c>
      <c r="KQM89" s="651">
        <v>0</v>
      </c>
      <c r="KQN89" s="651">
        <v>0</v>
      </c>
      <c r="KQO89" s="651">
        <v>0</v>
      </c>
      <c r="KQP89" s="651">
        <v>0</v>
      </c>
      <c r="KQQ89" s="651">
        <v>0</v>
      </c>
      <c r="KQR89" s="651">
        <v>0</v>
      </c>
      <c r="KQS89" s="651">
        <v>0</v>
      </c>
      <c r="KQT89" s="651">
        <v>0</v>
      </c>
      <c r="KQU89" s="651">
        <v>0</v>
      </c>
      <c r="KQV89" s="651">
        <v>0</v>
      </c>
      <c r="KQW89" s="651">
        <v>0</v>
      </c>
      <c r="KQX89" s="651">
        <v>0</v>
      </c>
      <c r="KQY89" s="651">
        <v>0</v>
      </c>
      <c r="KQZ89" s="651">
        <v>0</v>
      </c>
      <c r="KRA89" s="651">
        <v>0</v>
      </c>
      <c r="KRB89" s="651">
        <v>0</v>
      </c>
      <c r="KRC89" s="651">
        <v>0</v>
      </c>
      <c r="KRD89" s="651">
        <v>0</v>
      </c>
      <c r="KRE89" s="651">
        <v>0</v>
      </c>
      <c r="KRF89" s="651">
        <v>0</v>
      </c>
      <c r="KRG89" s="651">
        <v>0</v>
      </c>
      <c r="KRH89" s="651">
        <v>0</v>
      </c>
      <c r="KRI89" s="651">
        <v>0</v>
      </c>
      <c r="KRJ89" s="651">
        <v>0</v>
      </c>
      <c r="KRK89" s="651">
        <v>0</v>
      </c>
      <c r="KRL89" s="651">
        <v>0</v>
      </c>
      <c r="KRM89" s="651">
        <v>0</v>
      </c>
      <c r="KRN89" s="651">
        <v>0</v>
      </c>
      <c r="KRO89" s="651">
        <v>0</v>
      </c>
      <c r="KRP89" s="651">
        <v>0</v>
      </c>
      <c r="KRQ89" s="651">
        <v>0</v>
      </c>
      <c r="KRR89" s="651">
        <v>0</v>
      </c>
      <c r="KRS89" s="651">
        <v>0</v>
      </c>
      <c r="KRT89" s="651">
        <v>0</v>
      </c>
      <c r="KRU89" s="651">
        <v>0</v>
      </c>
      <c r="KRV89" s="651">
        <v>0</v>
      </c>
      <c r="KRW89" s="651">
        <v>0</v>
      </c>
      <c r="KRX89" s="651">
        <v>0</v>
      </c>
      <c r="KRY89" s="651">
        <v>0</v>
      </c>
      <c r="KRZ89" s="651">
        <v>0</v>
      </c>
      <c r="KSA89" s="651">
        <v>0</v>
      </c>
      <c r="KSB89" s="651">
        <v>0</v>
      </c>
      <c r="KSC89" s="651">
        <v>0</v>
      </c>
      <c r="KSD89" s="651">
        <v>0</v>
      </c>
      <c r="KSE89" s="651">
        <v>0</v>
      </c>
      <c r="KSF89" s="651">
        <v>0</v>
      </c>
      <c r="KSG89" s="651">
        <v>0</v>
      </c>
      <c r="KSH89" s="651">
        <v>0</v>
      </c>
      <c r="KSI89" s="651">
        <v>0</v>
      </c>
      <c r="KSJ89" s="651">
        <v>0</v>
      </c>
      <c r="KSK89" s="651">
        <v>0</v>
      </c>
      <c r="KSL89" s="651">
        <v>0</v>
      </c>
      <c r="KSM89" s="651">
        <v>0</v>
      </c>
      <c r="KSN89" s="651">
        <v>0</v>
      </c>
      <c r="KSO89" s="651">
        <v>0</v>
      </c>
      <c r="KSP89" s="651">
        <v>0</v>
      </c>
      <c r="KSQ89" s="651">
        <v>0</v>
      </c>
      <c r="KSR89" s="651">
        <v>0</v>
      </c>
      <c r="KSS89" s="651">
        <v>0</v>
      </c>
      <c r="KST89" s="651">
        <v>0</v>
      </c>
      <c r="KSU89" s="651">
        <v>0</v>
      </c>
      <c r="KSV89" s="651">
        <v>0</v>
      </c>
      <c r="KSW89" s="651">
        <v>0</v>
      </c>
      <c r="KSX89" s="651">
        <v>0</v>
      </c>
      <c r="KSY89" s="651">
        <v>0</v>
      </c>
      <c r="KSZ89" s="651">
        <v>0</v>
      </c>
      <c r="KTA89" s="651">
        <v>0</v>
      </c>
      <c r="KTB89" s="651">
        <v>0</v>
      </c>
      <c r="KTC89" s="651">
        <v>0</v>
      </c>
      <c r="KTD89" s="651">
        <v>0</v>
      </c>
      <c r="KTE89" s="651">
        <v>0</v>
      </c>
      <c r="KTF89" s="651">
        <v>0</v>
      </c>
      <c r="KTG89" s="651">
        <v>0</v>
      </c>
      <c r="KTH89" s="651">
        <v>0</v>
      </c>
      <c r="KTI89" s="651">
        <v>0</v>
      </c>
      <c r="KTJ89" s="651">
        <v>0</v>
      </c>
      <c r="KTK89" s="651">
        <v>0</v>
      </c>
      <c r="KTL89" s="651">
        <v>0</v>
      </c>
      <c r="KTM89" s="651">
        <v>0</v>
      </c>
      <c r="KTN89" s="651">
        <v>0</v>
      </c>
      <c r="KTO89" s="651">
        <v>0</v>
      </c>
      <c r="KTP89" s="651">
        <v>0</v>
      </c>
      <c r="KTQ89" s="651">
        <v>0</v>
      </c>
      <c r="KTR89" s="651">
        <v>0</v>
      </c>
      <c r="KTS89" s="651">
        <v>0</v>
      </c>
      <c r="KTT89" s="651">
        <v>0</v>
      </c>
      <c r="KTU89" s="651">
        <v>0</v>
      </c>
      <c r="KTV89" s="651">
        <v>0</v>
      </c>
      <c r="KTW89" s="651">
        <v>0</v>
      </c>
      <c r="KTX89" s="651">
        <v>0</v>
      </c>
      <c r="KTY89" s="651">
        <v>0</v>
      </c>
      <c r="KTZ89" s="651">
        <v>0</v>
      </c>
      <c r="KUA89" s="651">
        <v>0</v>
      </c>
      <c r="KUB89" s="651">
        <v>0</v>
      </c>
      <c r="KUC89" s="651">
        <v>0</v>
      </c>
      <c r="KUD89" s="651">
        <v>0</v>
      </c>
      <c r="KUE89" s="651">
        <v>0</v>
      </c>
      <c r="KUF89" s="651">
        <v>0</v>
      </c>
      <c r="KUG89" s="651">
        <v>0</v>
      </c>
      <c r="KUH89" s="651">
        <v>0</v>
      </c>
      <c r="KUI89" s="651">
        <v>0</v>
      </c>
      <c r="KUJ89" s="651">
        <v>0</v>
      </c>
      <c r="KUK89" s="651">
        <v>0</v>
      </c>
      <c r="KUL89" s="651">
        <v>0</v>
      </c>
      <c r="KUM89" s="651">
        <v>0</v>
      </c>
      <c r="KUN89" s="651">
        <v>0</v>
      </c>
      <c r="KUO89" s="651">
        <v>0</v>
      </c>
      <c r="KUP89" s="651">
        <v>0</v>
      </c>
      <c r="KUQ89" s="651">
        <v>0</v>
      </c>
      <c r="KUR89" s="651">
        <v>0</v>
      </c>
      <c r="KUS89" s="651">
        <v>0</v>
      </c>
      <c r="KUT89" s="651">
        <v>0</v>
      </c>
      <c r="KUU89" s="651">
        <v>0</v>
      </c>
      <c r="KUV89" s="651">
        <v>0</v>
      </c>
      <c r="KUW89" s="651">
        <v>0</v>
      </c>
      <c r="KUX89" s="651">
        <v>0</v>
      </c>
      <c r="KUY89" s="651">
        <v>0</v>
      </c>
      <c r="KUZ89" s="651">
        <v>0</v>
      </c>
      <c r="KVA89" s="651">
        <v>0</v>
      </c>
      <c r="KVB89" s="651">
        <v>0</v>
      </c>
      <c r="KVC89" s="651">
        <v>0</v>
      </c>
      <c r="KVD89" s="651">
        <v>0</v>
      </c>
      <c r="KVE89" s="651">
        <v>0</v>
      </c>
      <c r="KVF89" s="651">
        <v>0</v>
      </c>
      <c r="KVG89" s="651">
        <v>0</v>
      </c>
      <c r="KVH89" s="651">
        <v>0</v>
      </c>
      <c r="KVI89" s="651">
        <v>0</v>
      </c>
      <c r="KVJ89" s="651">
        <v>0</v>
      </c>
      <c r="KVK89" s="651">
        <v>0</v>
      </c>
      <c r="KVL89" s="651">
        <v>0</v>
      </c>
      <c r="KVM89" s="651">
        <v>0</v>
      </c>
      <c r="KVN89" s="651">
        <v>0</v>
      </c>
      <c r="KVO89" s="651">
        <v>0</v>
      </c>
      <c r="KVP89" s="651">
        <v>0</v>
      </c>
      <c r="KVQ89" s="651">
        <v>0</v>
      </c>
      <c r="KVR89" s="651">
        <v>0</v>
      </c>
      <c r="KVS89" s="651">
        <v>0</v>
      </c>
      <c r="KVT89" s="651">
        <v>0</v>
      </c>
      <c r="KVU89" s="651">
        <v>0</v>
      </c>
      <c r="KVV89" s="651">
        <v>0</v>
      </c>
      <c r="KVW89" s="651">
        <v>0</v>
      </c>
      <c r="KVX89" s="651">
        <v>0</v>
      </c>
      <c r="KVY89" s="651">
        <v>0</v>
      </c>
      <c r="KVZ89" s="651">
        <v>0</v>
      </c>
      <c r="KWA89" s="651">
        <v>0</v>
      </c>
      <c r="KWB89" s="651">
        <v>0</v>
      </c>
      <c r="KWC89" s="651">
        <v>0</v>
      </c>
      <c r="KWD89" s="651">
        <v>0</v>
      </c>
      <c r="KWE89" s="651">
        <v>0</v>
      </c>
      <c r="KWF89" s="651">
        <v>0</v>
      </c>
      <c r="KWG89" s="651">
        <v>0</v>
      </c>
      <c r="KWH89" s="651">
        <v>0</v>
      </c>
      <c r="KWI89" s="651">
        <v>0</v>
      </c>
      <c r="KWJ89" s="651">
        <v>0</v>
      </c>
      <c r="KWK89" s="651">
        <v>0</v>
      </c>
      <c r="KWL89" s="651">
        <v>0</v>
      </c>
      <c r="KWM89" s="651">
        <v>0</v>
      </c>
      <c r="KWN89" s="651">
        <v>0</v>
      </c>
      <c r="KWO89" s="651">
        <v>0</v>
      </c>
      <c r="KWP89" s="651">
        <v>0</v>
      </c>
      <c r="KWQ89" s="651">
        <v>0</v>
      </c>
      <c r="KWR89" s="651">
        <v>0</v>
      </c>
      <c r="KWS89" s="651">
        <v>0</v>
      </c>
      <c r="KWT89" s="651">
        <v>0</v>
      </c>
      <c r="KWU89" s="651">
        <v>0</v>
      </c>
      <c r="KWV89" s="651">
        <v>0</v>
      </c>
      <c r="KWW89" s="651">
        <v>0</v>
      </c>
      <c r="KWX89" s="651">
        <v>0</v>
      </c>
      <c r="KWY89" s="651">
        <v>0</v>
      </c>
      <c r="KWZ89" s="651">
        <v>0</v>
      </c>
      <c r="KXA89" s="651">
        <v>0</v>
      </c>
      <c r="KXB89" s="651">
        <v>0</v>
      </c>
      <c r="KXC89" s="651">
        <v>0</v>
      </c>
      <c r="KXD89" s="651">
        <v>0</v>
      </c>
      <c r="KXE89" s="651">
        <v>0</v>
      </c>
      <c r="KXF89" s="651">
        <v>0</v>
      </c>
      <c r="KXG89" s="651">
        <v>0</v>
      </c>
      <c r="KXH89" s="651">
        <v>0</v>
      </c>
      <c r="KXI89" s="651">
        <v>0</v>
      </c>
      <c r="KXJ89" s="651">
        <v>0</v>
      </c>
      <c r="KXK89" s="651">
        <v>0</v>
      </c>
      <c r="KXL89" s="651">
        <v>0</v>
      </c>
      <c r="KXM89" s="651">
        <v>0</v>
      </c>
      <c r="KXN89" s="651">
        <v>0</v>
      </c>
      <c r="KXO89" s="651">
        <v>0</v>
      </c>
      <c r="KXP89" s="651">
        <v>0</v>
      </c>
      <c r="KXQ89" s="651">
        <v>0</v>
      </c>
      <c r="KXR89" s="651">
        <v>0</v>
      </c>
      <c r="KXS89" s="651">
        <v>0</v>
      </c>
      <c r="KXT89" s="651">
        <v>0</v>
      </c>
      <c r="KXU89" s="651">
        <v>0</v>
      </c>
      <c r="KXV89" s="651">
        <v>0</v>
      </c>
      <c r="KXW89" s="651">
        <v>0</v>
      </c>
      <c r="KXX89" s="651">
        <v>0</v>
      </c>
      <c r="KXY89" s="651">
        <v>0</v>
      </c>
      <c r="KXZ89" s="651">
        <v>0</v>
      </c>
      <c r="KYA89" s="651">
        <v>0</v>
      </c>
      <c r="KYB89" s="651">
        <v>0</v>
      </c>
      <c r="KYC89" s="651">
        <v>0</v>
      </c>
      <c r="KYD89" s="651">
        <v>0</v>
      </c>
      <c r="KYE89" s="651">
        <v>0</v>
      </c>
      <c r="KYF89" s="651">
        <v>0</v>
      </c>
      <c r="KYG89" s="651">
        <v>0</v>
      </c>
      <c r="KYH89" s="651">
        <v>0</v>
      </c>
      <c r="KYI89" s="651">
        <v>0</v>
      </c>
      <c r="KYJ89" s="651">
        <v>0</v>
      </c>
      <c r="KYK89" s="651">
        <v>0</v>
      </c>
      <c r="KYL89" s="651">
        <v>0</v>
      </c>
      <c r="KYM89" s="651">
        <v>0</v>
      </c>
      <c r="KYN89" s="651">
        <v>0</v>
      </c>
      <c r="KYO89" s="651">
        <v>0</v>
      </c>
      <c r="KYP89" s="651">
        <v>0</v>
      </c>
      <c r="KYQ89" s="651">
        <v>0</v>
      </c>
      <c r="KYR89" s="651">
        <v>0</v>
      </c>
      <c r="KYS89" s="651">
        <v>0</v>
      </c>
      <c r="KYT89" s="651">
        <v>0</v>
      </c>
      <c r="KYU89" s="651">
        <v>0</v>
      </c>
      <c r="KYV89" s="651">
        <v>0</v>
      </c>
      <c r="KYW89" s="651">
        <v>0</v>
      </c>
      <c r="KYX89" s="651">
        <v>0</v>
      </c>
      <c r="KYY89" s="651">
        <v>0</v>
      </c>
      <c r="KYZ89" s="651">
        <v>0</v>
      </c>
      <c r="KZA89" s="651">
        <v>0</v>
      </c>
      <c r="KZB89" s="651">
        <v>0</v>
      </c>
      <c r="KZC89" s="651">
        <v>0</v>
      </c>
      <c r="KZD89" s="651">
        <v>0</v>
      </c>
      <c r="KZE89" s="651">
        <v>0</v>
      </c>
      <c r="KZF89" s="651">
        <v>0</v>
      </c>
      <c r="KZG89" s="651">
        <v>0</v>
      </c>
      <c r="KZH89" s="651">
        <v>0</v>
      </c>
      <c r="KZI89" s="651">
        <v>0</v>
      </c>
      <c r="KZJ89" s="651">
        <v>0</v>
      </c>
      <c r="KZK89" s="651">
        <v>0</v>
      </c>
      <c r="KZL89" s="651">
        <v>0</v>
      </c>
      <c r="KZM89" s="651">
        <v>0</v>
      </c>
      <c r="KZN89" s="651">
        <v>0</v>
      </c>
      <c r="KZO89" s="651">
        <v>0</v>
      </c>
      <c r="KZP89" s="651">
        <v>0</v>
      </c>
      <c r="KZQ89" s="651">
        <v>0</v>
      </c>
      <c r="KZR89" s="651">
        <v>0</v>
      </c>
      <c r="KZS89" s="651">
        <v>0</v>
      </c>
      <c r="KZT89" s="651">
        <v>0</v>
      </c>
      <c r="KZU89" s="651">
        <v>0</v>
      </c>
      <c r="KZV89" s="651">
        <v>0</v>
      </c>
      <c r="KZW89" s="651">
        <v>0</v>
      </c>
      <c r="KZX89" s="651">
        <v>0</v>
      </c>
      <c r="KZY89" s="651">
        <v>0</v>
      </c>
      <c r="KZZ89" s="651">
        <v>0</v>
      </c>
      <c r="LAA89" s="651">
        <v>0</v>
      </c>
      <c r="LAB89" s="651">
        <v>0</v>
      </c>
      <c r="LAC89" s="651">
        <v>0</v>
      </c>
      <c r="LAD89" s="651">
        <v>0</v>
      </c>
      <c r="LAE89" s="651">
        <v>0</v>
      </c>
      <c r="LAF89" s="651">
        <v>0</v>
      </c>
      <c r="LAG89" s="651">
        <v>0</v>
      </c>
      <c r="LAH89" s="651">
        <v>0</v>
      </c>
      <c r="LAI89" s="651">
        <v>0</v>
      </c>
      <c r="LAJ89" s="651">
        <v>0</v>
      </c>
      <c r="LAK89" s="651">
        <v>0</v>
      </c>
      <c r="LAL89" s="651">
        <v>0</v>
      </c>
      <c r="LAM89" s="651">
        <v>0</v>
      </c>
      <c r="LAN89" s="651">
        <v>0</v>
      </c>
      <c r="LAO89" s="651">
        <v>0</v>
      </c>
      <c r="LAP89" s="651">
        <v>0</v>
      </c>
      <c r="LAQ89" s="651">
        <v>0</v>
      </c>
      <c r="LAR89" s="651">
        <v>0</v>
      </c>
      <c r="LAS89" s="651">
        <v>0</v>
      </c>
      <c r="LAT89" s="651">
        <v>0</v>
      </c>
      <c r="LAU89" s="651">
        <v>0</v>
      </c>
      <c r="LAV89" s="651">
        <v>0</v>
      </c>
      <c r="LAW89" s="651">
        <v>0</v>
      </c>
      <c r="LAX89" s="651">
        <v>0</v>
      </c>
      <c r="LAY89" s="651">
        <v>0</v>
      </c>
      <c r="LAZ89" s="651">
        <v>0</v>
      </c>
      <c r="LBA89" s="651">
        <v>0</v>
      </c>
      <c r="LBB89" s="651">
        <v>0</v>
      </c>
      <c r="LBC89" s="651">
        <v>0</v>
      </c>
      <c r="LBD89" s="651">
        <v>0</v>
      </c>
      <c r="LBE89" s="651">
        <v>0</v>
      </c>
      <c r="LBF89" s="651">
        <v>0</v>
      </c>
      <c r="LBG89" s="651">
        <v>0</v>
      </c>
      <c r="LBH89" s="651">
        <v>0</v>
      </c>
      <c r="LBI89" s="651">
        <v>0</v>
      </c>
      <c r="LBJ89" s="651">
        <v>0</v>
      </c>
      <c r="LBK89" s="651">
        <v>0</v>
      </c>
      <c r="LBL89" s="651">
        <v>0</v>
      </c>
      <c r="LBM89" s="651">
        <v>0</v>
      </c>
      <c r="LBN89" s="651">
        <v>0</v>
      </c>
      <c r="LBO89" s="651">
        <v>0</v>
      </c>
      <c r="LBP89" s="651">
        <v>0</v>
      </c>
      <c r="LBQ89" s="651">
        <v>0</v>
      </c>
      <c r="LBR89" s="651">
        <v>0</v>
      </c>
      <c r="LBS89" s="651">
        <v>0</v>
      </c>
      <c r="LBT89" s="651">
        <v>0</v>
      </c>
      <c r="LBU89" s="651">
        <v>0</v>
      </c>
      <c r="LBV89" s="651">
        <v>0</v>
      </c>
      <c r="LBW89" s="651">
        <v>0</v>
      </c>
      <c r="LBX89" s="651">
        <v>0</v>
      </c>
      <c r="LBY89" s="651">
        <v>0</v>
      </c>
      <c r="LBZ89" s="651">
        <v>0</v>
      </c>
      <c r="LCA89" s="651">
        <v>0</v>
      </c>
      <c r="LCB89" s="651">
        <v>0</v>
      </c>
      <c r="LCC89" s="651">
        <v>0</v>
      </c>
      <c r="LCD89" s="651">
        <v>0</v>
      </c>
      <c r="LCE89" s="651">
        <v>0</v>
      </c>
      <c r="LCF89" s="651">
        <v>0</v>
      </c>
      <c r="LCG89" s="651">
        <v>0</v>
      </c>
      <c r="LCH89" s="651">
        <v>0</v>
      </c>
      <c r="LCI89" s="651">
        <v>0</v>
      </c>
      <c r="LCJ89" s="651">
        <v>0</v>
      </c>
      <c r="LCK89" s="651">
        <v>0</v>
      </c>
      <c r="LCL89" s="651">
        <v>0</v>
      </c>
      <c r="LCM89" s="651">
        <v>0</v>
      </c>
      <c r="LCN89" s="651">
        <v>0</v>
      </c>
      <c r="LCO89" s="651">
        <v>0</v>
      </c>
      <c r="LCP89" s="651">
        <v>0</v>
      </c>
      <c r="LCQ89" s="651">
        <v>0</v>
      </c>
      <c r="LCR89" s="651">
        <v>0</v>
      </c>
      <c r="LCS89" s="651">
        <v>0</v>
      </c>
      <c r="LCT89" s="651">
        <v>0</v>
      </c>
      <c r="LCU89" s="651">
        <v>0</v>
      </c>
      <c r="LCV89" s="651">
        <v>0</v>
      </c>
      <c r="LCW89" s="651">
        <v>0</v>
      </c>
      <c r="LCX89" s="651">
        <v>0</v>
      </c>
      <c r="LCY89" s="651">
        <v>0</v>
      </c>
      <c r="LCZ89" s="651">
        <v>0</v>
      </c>
      <c r="LDA89" s="651">
        <v>0</v>
      </c>
      <c r="LDB89" s="651">
        <v>0</v>
      </c>
      <c r="LDC89" s="651">
        <v>0</v>
      </c>
      <c r="LDD89" s="651">
        <v>0</v>
      </c>
      <c r="LDE89" s="651">
        <v>0</v>
      </c>
      <c r="LDF89" s="651">
        <v>0</v>
      </c>
      <c r="LDG89" s="651">
        <v>0</v>
      </c>
      <c r="LDH89" s="651">
        <v>0</v>
      </c>
      <c r="LDI89" s="651">
        <v>0</v>
      </c>
      <c r="LDJ89" s="651">
        <v>0</v>
      </c>
      <c r="LDK89" s="651">
        <v>0</v>
      </c>
      <c r="LDL89" s="651">
        <v>0</v>
      </c>
      <c r="LDM89" s="651">
        <v>0</v>
      </c>
      <c r="LDN89" s="651">
        <v>0</v>
      </c>
      <c r="LDO89" s="651">
        <v>0</v>
      </c>
      <c r="LDP89" s="651">
        <v>0</v>
      </c>
      <c r="LDQ89" s="651">
        <v>0</v>
      </c>
      <c r="LDR89" s="651">
        <v>0</v>
      </c>
      <c r="LDS89" s="651">
        <v>0</v>
      </c>
      <c r="LDT89" s="651">
        <v>0</v>
      </c>
      <c r="LDU89" s="651">
        <v>0</v>
      </c>
      <c r="LDV89" s="651">
        <v>0</v>
      </c>
      <c r="LDW89" s="651">
        <v>0</v>
      </c>
      <c r="LDX89" s="651">
        <v>0</v>
      </c>
      <c r="LDY89" s="651">
        <v>0</v>
      </c>
      <c r="LDZ89" s="651">
        <v>0</v>
      </c>
      <c r="LEA89" s="651">
        <v>0</v>
      </c>
      <c r="LEB89" s="651">
        <v>0</v>
      </c>
      <c r="LEC89" s="651">
        <v>0</v>
      </c>
      <c r="LED89" s="651">
        <v>0</v>
      </c>
      <c r="LEE89" s="651">
        <v>0</v>
      </c>
      <c r="LEF89" s="651">
        <v>0</v>
      </c>
      <c r="LEG89" s="651">
        <v>0</v>
      </c>
      <c r="LEH89" s="651">
        <v>0</v>
      </c>
      <c r="LEI89" s="651">
        <v>0</v>
      </c>
      <c r="LEJ89" s="651">
        <v>0</v>
      </c>
      <c r="LEK89" s="651">
        <v>0</v>
      </c>
      <c r="LEL89" s="651">
        <v>0</v>
      </c>
      <c r="LEM89" s="651">
        <v>0</v>
      </c>
      <c r="LEN89" s="651">
        <v>0</v>
      </c>
      <c r="LEO89" s="651">
        <v>0</v>
      </c>
      <c r="LEP89" s="651">
        <v>0</v>
      </c>
      <c r="LEQ89" s="651">
        <v>0</v>
      </c>
      <c r="LER89" s="651">
        <v>0</v>
      </c>
      <c r="LES89" s="651">
        <v>0</v>
      </c>
      <c r="LET89" s="651">
        <v>0</v>
      </c>
      <c r="LEU89" s="651">
        <v>0</v>
      </c>
      <c r="LEV89" s="651">
        <v>0</v>
      </c>
      <c r="LEW89" s="651">
        <v>0</v>
      </c>
      <c r="LEX89" s="651">
        <v>0</v>
      </c>
      <c r="LEY89" s="651">
        <v>0</v>
      </c>
      <c r="LEZ89" s="651">
        <v>0</v>
      </c>
      <c r="LFA89" s="651">
        <v>0</v>
      </c>
      <c r="LFB89" s="651">
        <v>0</v>
      </c>
      <c r="LFC89" s="651">
        <v>0</v>
      </c>
      <c r="LFD89" s="651">
        <v>0</v>
      </c>
      <c r="LFE89" s="651">
        <v>0</v>
      </c>
      <c r="LFF89" s="651">
        <v>0</v>
      </c>
      <c r="LFG89" s="651">
        <v>0</v>
      </c>
      <c r="LFH89" s="651">
        <v>0</v>
      </c>
      <c r="LFI89" s="651">
        <v>0</v>
      </c>
      <c r="LFJ89" s="651">
        <v>0</v>
      </c>
      <c r="LFK89" s="651">
        <v>0</v>
      </c>
      <c r="LFL89" s="651">
        <v>0</v>
      </c>
      <c r="LFM89" s="651">
        <v>0</v>
      </c>
      <c r="LFN89" s="651">
        <v>0</v>
      </c>
      <c r="LFO89" s="651">
        <v>0</v>
      </c>
      <c r="LFP89" s="651">
        <v>0</v>
      </c>
      <c r="LFQ89" s="651">
        <v>0</v>
      </c>
      <c r="LFR89" s="651">
        <v>0</v>
      </c>
      <c r="LFS89" s="651">
        <v>0</v>
      </c>
      <c r="LFT89" s="651">
        <v>0</v>
      </c>
      <c r="LFU89" s="651">
        <v>0</v>
      </c>
      <c r="LFV89" s="651">
        <v>0</v>
      </c>
      <c r="LFW89" s="651">
        <v>0</v>
      </c>
      <c r="LFX89" s="651">
        <v>0</v>
      </c>
      <c r="LFY89" s="651">
        <v>0</v>
      </c>
      <c r="LFZ89" s="651">
        <v>0</v>
      </c>
      <c r="LGA89" s="651">
        <v>0</v>
      </c>
      <c r="LGB89" s="651">
        <v>0</v>
      </c>
      <c r="LGC89" s="651">
        <v>0</v>
      </c>
      <c r="LGD89" s="651">
        <v>0</v>
      </c>
      <c r="LGE89" s="651">
        <v>0</v>
      </c>
      <c r="LGF89" s="651">
        <v>0</v>
      </c>
      <c r="LGG89" s="651">
        <v>0</v>
      </c>
      <c r="LGH89" s="651">
        <v>0</v>
      </c>
      <c r="LGI89" s="651">
        <v>0</v>
      </c>
      <c r="LGJ89" s="651">
        <v>0</v>
      </c>
      <c r="LGK89" s="651">
        <v>0</v>
      </c>
      <c r="LGL89" s="651">
        <v>0</v>
      </c>
      <c r="LGM89" s="651">
        <v>0</v>
      </c>
      <c r="LGN89" s="651">
        <v>0</v>
      </c>
      <c r="LGO89" s="651">
        <v>0</v>
      </c>
      <c r="LGP89" s="651">
        <v>0</v>
      </c>
      <c r="LGQ89" s="651">
        <v>0</v>
      </c>
      <c r="LGR89" s="651">
        <v>0</v>
      </c>
      <c r="LGS89" s="651">
        <v>0</v>
      </c>
      <c r="LGT89" s="651">
        <v>0</v>
      </c>
      <c r="LGU89" s="651">
        <v>0</v>
      </c>
      <c r="LGV89" s="651">
        <v>0</v>
      </c>
      <c r="LGW89" s="651">
        <v>0</v>
      </c>
      <c r="LGX89" s="651">
        <v>0</v>
      </c>
      <c r="LGY89" s="651">
        <v>0</v>
      </c>
      <c r="LGZ89" s="651">
        <v>0</v>
      </c>
      <c r="LHA89" s="651">
        <v>0</v>
      </c>
      <c r="LHB89" s="651">
        <v>0</v>
      </c>
      <c r="LHC89" s="651">
        <v>0</v>
      </c>
      <c r="LHD89" s="651">
        <v>0</v>
      </c>
      <c r="LHE89" s="651">
        <v>0</v>
      </c>
      <c r="LHF89" s="651">
        <v>0</v>
      </c>
      <c r="LHG89" s="651">
        <v>0</v>
      </c>
      <c r="LHH89" s="651">
        <v>0</v>
      </c>
      <c r="LHI89" s="651">
        <v>0</v>
      </c>
      <c r="LHJ89" s="651">
        <v>0</v>
      </c>
      <c r="LHK89" s="651">
        <v>0</v>
      </c>
      <c r="LHL89" s="651">
        <v>0</v>
      </c>
      <c r="LHM89" s="651">
        <v>0</v>
      </c>
      <c r="LHN89" s="651">
        <v>0</v>
      </c>
      <c r="LHO89" s="651">
        <v>0</v>
      </c>
      <c r="LHP89" s="651">
        <v>0</v>
      </c>
      <c r="LHQ89" s="651">
        <v>0</v>
      </c>
      <c r="LHR89" s="651">
        <v>0</v>
      </c>
      <c r="LHS89" s="651">
        <v>0</v>
      </c>
      <c r="LHT89" s="651">
        <v>0</v>
      </c>
      <c r="LHU89" s="651">
        <v>0</v>
      </c>
      <c r="LHV89" s="651">
        <v>0</v>
      </c>
      <c r="LHW89" s="651">
        <v>0</v>
      </c>
      <c r="LHX89" s="651">
        <v>0</v>
      </c>
      <c r="LHY89" s="651">
        <v>0</v>
      </c>
      <c r="LHZ89" s="651">
        <v>0</v>
      </c>
      <c r="LIA89" s="651">
        <v>0</v>
      </c>
      <c r="LIB89" s="651">
        <v>0</v>
      </c>
      <c r="LIC89" s="651">
        <v>0</v>
      </c>
      <c r="LID89" s="651">
        <v>0</v>
      </c>
      <c r="LIE89" s="651">
        <v>0</v>
      </c>
      <c r="LIF89" s="651">
        <v>0</v>
      </c>
      <c r="LIG89" s="651">
        <v>0</v>
      </c>
      <c r="LIH89" s="651">
        <v>0</v>
      </c>
      <c r="LII89" s="651">
        <v>0</v>
      </c>
      <c r="LIJ89" s="651">
        <v>0</v>
      </c>
      <c r="LIK89" s="651">
        <v>0</v>
      </c>
      <c r="LIL89" s="651">
        <v>0</v>
      </c>
      <c r="LIM89" s="651">
        <v>0</v>
      </c>
      <c r="LIN89" s="651">
        <v>0</v>
      </c>
      <c r="LIO89" s="651">
        <v>0</v>
      </c>
      <c r="LIP89" s="651">
        <v>0</v>
      </c>
      <c r="LIQ89" s="651">
        <v>0</v>
      </c>
      <c r="LIR89" s="651">
        <v>0</v>
      </c>
      <c r="LIS89" s="651">
        <v>0</v>
      </c>
      <c r="LIT89" s="651">
        <v>0</v>
      </c>
      <c r="LIU89" s="651">
        <v>0</v>
      </c>
      <c r="LIV89" s="651">
        <v>0</v>
      </c>
      <c r="LIW89" s="651">
        <v>0</v>
      </c>
      <c r="LIX89" s="651">
        <v>0</v>
      </c>
      <c r="LIY89" s="651">
        <v>0</v>
      </c>
      <c r="LIZ89" s="651">
        <v>0</v>
      </c>
      <c r="LJA89" s="651">
        <v>0</v>
      </c>
      <c r="LJB89" s="651">
        <v>0</v>
      </c>
      <c r="LJC89" s="651">
        <v>0</v>
      </c>
      <c r="LJD89" s="651">
        <v>0</v>
      </c>
      <c r="LJE89" s="651">
        <v>0</v>
      </c>
      <c r="LJF89" s="651">
        <v>0</v>
      </c>
      <c r="LJG89" s="651">
        <v>0</v>
      </c>
      <c r="LJH89" s="651">
        <v>0</v>
      </c>
      <c r="LJI89" s="651">
        <v>0</v>
      </c>
      <c r="LJJ89" s="651">
        <v>0</v>
      </c>
      <c r="LJK89" s="651">
        <v>0</v>
      </c>
      <c r="LJL89" s="651">
        <v>0</v>
      </c>
      <c r="LJM89" s="651">
        <v>0</v>
      </c>
      <c r="LJN89" s="651">
        <v>0</v>
      </c>
      <c r="LJO89" s="651">
        <v>0</v>
      </c>
      <c r="LJP89" s="651">
        <v>0</v>
      </c>
      <c r="LJQ89" s="651">
        <v>0</v>
      </c>
      <c r="LJR89" s="651">
        <v>0</v>
      </c>
      <c r="LJS89" s="651">
        <v>0</v>
      </c>
      <c r="LJT89" s="651">
        <v>0</v>
      </c>
      <c r="LJU89" s="651">
        <v>0</v>
      </c>
      <c r="LJV89" s="651">
        <v>0</v>
      </c>
      <c r="LJW89" s="651">
        <v>0</v>
      </c>
      <c r="LJX89" s="651">
        <v>0</v>
      </c>
      <c r="LJY89" s="651">
        <v>0</v>
      </c>
      <c r="LJZ89" s="651">
        <v>0</v>
      </c>
      <c r="LKA89" s="651">
        <v>0</v>
      </c>
      <c r="LKB89" s="651">
        <v>0</v>
      </c>
      <c r="LKC89" s="651">
        <v>0</v>
      </c>
      <c r="LKD89" s="651">
        <v>0</v>
      </c>
      <c r="LKE89" s="651">
        <v>0</v>
      </c>
      <c r="LKF89" s="651">
        <v>0</v>
      </c>
      <c r="LKG89" s="651">
        <v>0</v>
      </c>
      <c r="LKH89" s="651">
        <v>0</v>
      </c>
      <c r="LKI89" s="651">
        <v>0</v>
      </c>
      <c r="LKJ89" s="651">
        <v>0</v>
      </c>
      <c r="LKK89" s="651">
        <v>0</v>
      </c>
      <c r="LKL89" s="651">
        <v>0</v>
      </c>
      <c r="LKM89" s="651">
        <v>0</v>
      </c>
      <c r="LKN89" s="651">
        <v>0</v>
      </c>
      <c r="LKO89" s="651">
        <v>0</v>
      </c>
      <c r="LKP89" s="651">
        <v>0</v>
      </c>
      <c r="LKQ89" s="651">
        <v>0</v>
      </c>
      <c r="LKR89" s="651">
        <v>0</v>
      </c>
      <c r="LKS89" s="651">
        <v>0</v>
      </c>
      <c r="LKT89" s="651">
        <v>0</v>
      </c>
      <c r="LKU89" s="651">
        <v>0</v>
      </c>
      <c r="LKV89" s="651">
        <v>0</v>
      </c>
      <c r="LKW89" s="651">
        <v>0</v>
      </c>
      <c r="LKX89" s="651">
        <v>0</v>
      </c>
      <c r="LKY89" s="651">
        <v>0</v>
      </c>
      <c r="LKZ89" s="651">
        <v>0</v>
      </c>
      <c r="LLA89" s="651">
        <v>0</v>
      </c>
      <c r="LLB89" s="651">
        <v>0</v>
      </c>
      <c r="LLC89" s="651">
        <v>0</v>
      </c>
      <c r="LLD89" s="651">
        <v>0</v>
      </c>
      <c r="LLE89" s="651">
        <v>0</v>
      </c>
      <c r="LLF89" s="651">
        <v>0</v>
      </c>
      <c r="LLG89" s="651">
        <v>0</v>
      </c>
      <c r="LLH89" s="651">
        <v>0</v>
      </c>
      <c r="LLI89" s="651">
        <v>0</v>
      </c>
      <c r="LLJ89" s="651">
        <v>0</v>
      </c>
      <c r="LLK89" s="651">
        <v>0</v>
      </c>
      <c r="LLL89" s="651">
        <v>0</v>
      </c>
      <c r="LLM89" s="651">
        <v>0</v>
      </c>
      <c r="LLN89" s="651">
        <v>0</v>
      </c>
      <c r="LLO89" s="651">
        <v>0</v>
      </c>
      <c r="LLP89" s="651">
        <v>0</v>
      </c>
      <c r="LLQ89" s="651">
        <v>0</v>
      </c>
      <c r="LLR89" s="651">
        <v>0</v>
      </c>
      <c r="LLS89" s="651">
        <v>0</v>
      </c>
      <c r="LLT89" s="651">
        <v>0</v>
      </c>
      <c r="LLU89" s="651">
        <v>0</v>
      </c>
      <c r="LLV89" s="651">
        <v>0</v>
      </c>
      <c r="LLW89" s="651">
        <v>0</v>
      </c>
      <c r="LLX89" s="651">
        <v>0</v>
      </c>
      <c r="LLY89" s="651">
        <v>0</v>
      </c>
      <c r="LLZ89" s="651">
        <v>0</v>
      </c>
      <c r="LMA89" s="651">
        <v>0</v>
      </c>
      <c r="LMB89" s="651">
        <v>0</v>
      </c>
      <c r="LMC89" s="651">
        <v>0</v>
      </c>
      <c r="LMD89" s="651">
        <v>0</v>
      </c>
      <c r="LME89" s="651">
        <v>0</v>
      </c>
      <c r="LMF89" s="651">
        <v>0</v>
      </c>
      <c r="LMG89" s="651">
        <v>0</v>
      </c>
      <c r="LMH89" s="651">
        <v>0</v>
      </c>
      <c r="LMI89" s="651">
        <v>0</v>
      </c>
      <c r="LMJ89" s="651">
        <v>0</v>
      </c>
      <c r="LMK89" s="651">
        <v>0</v>
      </c>
      <c r="LML89" s="651">
        <v>0</v>
      </c>
      <c r="LMM89" s="651">
        <v>0</v>
      </c>
      <c r="LMN89" s="651">
        <v>0</v>
      </c>
      <c r="LMO89" s="651">
        <v>0</v>
      </c>
      <c r="LMP89" s="651">
        <v>0</v>
      </c>
      <c r="LMQ89" s="651">
        <v>0</v>
      </c>
      <c r="LMR89" s="651">
        <v>0</v>
      </c>
      <c r="LMS89" s="651">
        <v>0</v>
      </c>
      <c r="LMT89" s="651">
        <v>0</v>
      </c>
      <c r="LMU89" s="651">
        <v>0</v>
      </c>
      <c r="LMV89" s="651">
        <v>0</v>
      </c>
      <c r="LMW89" s="651">
        <v>0</v>
      </c>
      <c r="LMX89" s="651">
        <v>0</v>
      </c>
      <c r="LMY89" s="651">
        <v>0</v>
      </c>
      <c r="LMZ89" s="651">
        <v>0</v>
      </c>
      <c r="LNA89" s="651">
        <v>0</v>
      </c>
      <c r="LNB89" s="651">
        <v>0</v>
      </c>
      <c r="LNC89" s="651">
        <v>0</v>
      </c>
      <c r="LND89" s="651">
        <v>0</v>
      </c>
      <c r="LNE89" s="651">
        <v>0</v>
      </c>
      <c r="LNF89" s="651">
        <v>0</v>
      </c>
      <c r="LNG89" s="651">
        <v>0</v>
      </c>
      <c r="LNH89" s="651">
        <v>0</v>
      </c>
      <c r="LNI89" s="651">
        <v>0</v>
      </c>
      <c r="LNJ89" s="651">
        <v>0</v>
      </c>
      <c r="LNK89" s="651">
        <v>0</v>
      </c>
      <c r="LNL89" s="651">
        <v>0</v>
      </c>
      <c r="LNM89" s="651">
        <v>0</v>
      </c>
      <c r="LNN89" s="651">
        <v>0</v>
      </c>
      <c r="LNO89" s="651">
        <v>0</v>
      </c>
      <c r="LNP89" s="651">
        <v>0</v>
      </c>
      <c r="LNQ89" s="651">
        <v>0</v>
      </c>
      <c r="LNR89" s="651">
        <v>0</v>
      </c>
      <c r="LNS89" s="651">
        <v>0</v>
      </c>
      <c r="LNT89" s="651">
        <v>0</v>
      </c>
      <c r="LNU89" s="651">
        <v>0</v>
      </c>
      <c r="LNV89" s="651">
        <v>0</v>
      </c>
      <c r="LNW89" s="651">
        <v>0</v>
      </c>
      <c r="LNX89" s="651">
        <v>0</v>
      </c>
      <c r="LNY89" s="651">
        <v>0</v>
      </c>
      <c r="LNZ89" s="651">
        <v>0</v>
      </c>
      <c r="LOA89" s="651">
        <v>0</v>
      </c>
      <c r="LOB89" s="651">
        <v>0</v>
      </c>
      <c r="LOC89" s="651">
        <v>0</v>
      </c>
      <c r="LOD89" s="651">
        <v>0</v>
      </c>
      <c r="LOE89" s="651">
        <v>0</v>
      </c>
      <c r="LOF89" s="651">
        <v>0</v>
      </c>
      <c r="LOG89" s="651">
        <v>0</v>
      </c>
      <c r="LOH89" s="651">
        <v>0</v>
      </c>
      <c r="LOI89" s="651">
        <v>0</v>
      </c>
      <c r="LOJ89" s="651">
        <v>0</v>
      </c>
      <c r="LOK89" s="651">
        <v>0</v>
      </c>
      <c r="LOL89" s="651">
        <v>0</v>
      </c>
      <c r="LOM89" s="651">
        <v>0</v>
      </c>
      <c r="LON89" s="651">
        <v>0</v>
      </c>
      <c r="LOO89" s="651">
        <v>0</v>
      </c>
      <c r="LOP89" s="651">
        <v>0</v>
      </c>
      <c r="LOQ89" s="651">
        <v>0</v>
      </c>
      <c r="LOR89" s="651">
        <v>0</v>
      </c>
      <c r="LOS89" s="651">
        <v>0</v>
      </c>
      <c r="LOT89" s="651">
        <v>0</v>
      </c>
      <c r="LOU89" s="651">
        <v>0</v>
      </c>
      <c r="LOV89" s="651">
        <v>0</v>
      </c>
      <c r="LOW89" s="651">
        <v>0</v>
      </c>
      <c r="LOX89" s="651">
        <v>0</v>
      </c>
      <c r="LOY89" s="651">
        <v>0</v>
      </c>
      <c r="LOZ89" s="651">
        <v>0</v>
      </c>
      <c r="LPA89" s="651">
        <v>0</v>
      </c>
      <c r="LPB89" s="651">
        <v>0</v>
      </c>
      <c r="LPC89" s="651">
        <v>0</v>
      </c>
      <c r="LPD89" s="651">
        <v>0</v>
      </c>
      <c r="LPE89" s="651">
        <v>0</v>
      </c>
      <c r="LPF89" s="651">
        <v>0</v>
      </c>
      <c r="LPG89" s="651">
        <v>0</v>
      </c>
      <c r="LPH89" s="651">
        <v>0</v>
      </c>
      <c r="LPI89" s="651">
        <v>0</v>
      </c>
      <c r="LPJ89" s="651">
        <v>0</v>
      </c>
      <c r="LPK89" s="651">
        <v>0</v>
      </c>
      <c r="LPL89" s="651">
        <v>0</v>
      </c>
      <c r="LPM89" s="651">
        <v>0</v>
      </c>
      <c r="LPN89" s="651">
        <v>0</v>
      </c>
      <c r="LPO89" s="651">
        <v>0</v>
      </c>
      <c r="LPP89" s="651">
        <v>0</v>
      </c>
      <c r="LPQ89" s="651">
        <v>0</v>
      </c>
      <c r="LPR89" s="651">
        <v>0</v>
      </c>
      <c r="LPS89" s="651">
        <v>0</v>
      </c>
      <c r="LPT89" s="651">
        <v>0</v>
      </c>
      <c r="LPU89" s="651">
        <v>0</v>
      </c>
      <c r="LPV89" s="651">
        <v>0</v>
      </c>
      <c r="LPW89" s="651">
        <v>0</v>
      </c>
      <c r="LPX89" s="651">
        <v>0</v>
      </c>
      <c r="LPY89" s="651">
        <v>0</v>
      </c>
      <c r="LPZ89" s="651">
        <v>0</v>
      </c>
      <c r="LQA89" s="651">
        <v>0</v>
      </c>
      <c r="LQB89" s="651">
        <v>0</v>
      </c>
      <c r="LQC89" s="651">
        <v>0</v>
      </c>
      <c r="LQD89" s="651">
        <v>0</v>
      </c>
      <c r="LQE89" s="651">
        <v>0</v>
      </c>
      <c r="LQF89" s="651">
        <v>0</v>
      </c>
      <c r="LQG89" s="651">
        <v>0</v>
      </c>
      <c r="LQH89" s="651">
        <v>0</v>
      </c>
      <c r="LQI89" s="651">
        <v>0</v>
      </c>
      <c r="LQJ89" s="651">
        <v>0</v>
      </c>
      <c r="LQK89" s="651">
        <v>0</v>
      </c>
      <c r="LQL89" s="651">
        <v>0</v>
      </c>
      <c r="LQM89" s="651">
        <v>0</v>
      </c>
      <c r="LQN89" s="651">
        <v>0</v>
      </c>
      <c r="LQO89" s="651">
        <v>0</v>
      </c>
      <c r="LQP89" s="651">
        <v>0</v>
      </c>
      <c r="LQQ89" s="651">
        <v>0</v>
      </c>
      <c r="LQR89" s="651">
        <v>0</v>
      </c>
      <c r="LQS89" s="651">
        <v>0</v>
      </c>
      <c r="LQT89" s="651">
        <v>0</v>
      </c>
      <c r="LQU89" s="651">
        <v>0</v>
      </c>
      <c r="LQV89" s="651">
        <v>0</v>
      </c>
      <c r="LQW89" s="651">
        <v>0</v>
      </c>
      <c r="LQX89" s="651">
        <v>0</v>
      </c>
      <c r="LQY89" s="651">
        <v>0</v>
      </c>
      <c r="LQZ89" s="651">
        <v>0</v>
      </c>
      <c r="LRA89" s="651">
        <v>0</v>
      </c>
      <c r="LRB89" s="651">
        <v>0</v>
      </c>
      <c r="LRC89" s="651">
        <v>0</v>
      </c>
      <c r="LRD89" s="651">
        <v>0</v>
      </c>
      <c r="LRE89" s="651">
        <v>0</v>
      </c>
      <c r="LRF89" s="651">
        <v>0</v>
      </c>
      <c r="LRG89" s="651">
        <v>0</v>
      </c>
      <c r="LRH89" s="651">
        <v>0</v>
      </c>
      <c r="LRI89" s="651">
        <v>0</v>
      </c>
      <c r="LRJ89" s="651">
        <v>0</v>
      </c>
      <c r="LRK89" s="651">
        <v>0</v>
      </c>
      <c r="LRL89" s="651">
        <v>0</v>
      </c>
      <c r="LRM89" s="651">
        <v>0</v>
      </c>
      <c r="LRN89" s="651">
        <v>0</v>
      </c>
      <c r="LRO89" s="651">
        <v>0</v>
      </c>
      <c r="LRP89" s="651">
        <v>0</v>
      </c>
      <c r="LRQ89" s="651">
        <v>0</v>
      </c>
      <c r="LRR89" s="651">
        <v>0</v>
      </c>
      <c r="LRS89" s="651">
        <v>0</v>
      </c>
      <c r="LRT89" s="651">
        <v>0</v>
      </c>
      <c r="LRU89" s="651">
        <v>0</v>
      </c>
      <c r="LRV89" s="651">
        <v>0</v>
      </c>
      <c r="LRW89" s="651">
        <v>0</v>
      </c>
      <c r="LRX89" s="651">
        <v>0</v>
      </c>
      <c r="LRY89" s="651">
        <v>0</v>
      </c>
      <c r="LRZ89" s="651">
        <v>0</v>
      </c>
      <c r="LSA89" s="651">
        <v>0</v>
      </c>
      <c r="LSB89" s="651">
        <v>0</v>
      </c>
      <c r="LSC89" s="651">
        <v>0</v>
      </c>
      <c r="LSD89" s="651">
        <v>0</v>
      </c>
      <c r="LSE89" s="651">
        <v>0</v>
      </c>
      <c r="LSF89" s="651">
        <v>0</v>
      </c>
      <c r="LSG89" s="651">
        <v>0</v>
      </c>
      <c r="LSH89" s="651">
        <v>0</v>
      </c>
      <c r="LSI89" s="651">
        <v>0</v>
      </c>
      <c r="LSJ89" s="651">
        <v>0</v>
      </c>
      <c r="LSK89" s="651">
        <v>0</v>
      </c>
      <c r="LSL89" s="651">
        <v>0</v>
      </c>
      <c r="LSM89" s="651">
        <v>0</v>
      </c>
      <c r="LSN89" s="651">
        <v>0</v>
      </c>
      <c r="LSO89" s="651">
        <v>0</v>
      </c>
      <c r="LSP89" s="651">
        <v>0</v>
      </c>
      <c r="LSQ89" s="651">
        <v>0</v>
      </c>
      <c r="LSR89" s="651">
        <v>0</v>
      </c>
      <c r="LSS89" s="651">
        <v>0</v>
      </c>
      <c r="LST89" s="651">
        <v>0</v>
      </c>
      <c r="LSU89" s="651">
        <v>0</v>
      </c>
      <c r="LSV89" s="651">
        <v>0</v>
      </c>
      <c r="LSW89" s="651">
        <v>0</v>
      </c>
      <c r="LSX89" s="651">
        <v>0</v>
      </c>
      <c r="LSY89" s="651">
        <v>0</v>
      </c>
      <c r="LSZ89" s="651">
        <v>0</v>
      </c>
      <c r="LTA89" s="651">
        <v>0</v>
      </c>
      <c r="LTB89" s="651">
        <v>0</v>
      </c>
      <c r="LTC89" s="651">
        <v>0</v>
      </c>
      <c r="LTD89" s="651">
        <v>0</v>
      </c>
      <c r="LTE89" s="651">
        <v>0</v>
      </c>
      <c r="LTF89" s="651">
        <v>0</v>
      </c>
      <c r="LTG89" s="651">
        <v>0</v>
      </c>
      <c r="LTH89" s="651">
        <v>0</v>
      </c>
      <c r="LTI89" s="651">
        <v>0</v>
      </c>
      <c r="LTJ89" s="651">
        <v>0</v>
      </c>
      <c r="LTK89" s="651">
        <v>0</v>
      </c>
      <c r="LTL89" s="651">
        <v>0</v>
      </c>
      <c r="LTM89" s="651">
        <v>0</v>
      </c>
      <c r="LTN89" s="651">
        <v>0</v>
      </c>
      <c r="LTO89" s="651">
        <v>0</v>
      </c>
      <c r="LTP89" s="651">
        <v>0</v>
      </c>
      <c r="LTQ89" s="651">
        <v>0</v>
      </c>
      <c r="LTR89" s="651">
        <v>0</v>
      </c>
      <c r="LTS89" s="651">
        <v>0</v>
      </c>
      <c r="LTT89" s="651">
        <v>0</v>
      </c>
      <c r="LTU89" s="651">
        <v>0</v>
      </c>
      <c r="LTV89" s="651">
        <v>0</v>
      </c>
      <c r="LTW89" s="651">
        <v>0</v>
      </c>
      <c r="LTX89" s="651">
        <v>0</v>
      </c>
      <c r="LTY89" s="651">
        <v>0</v>
      </c>
      <c r="LTZ89" s="651">
        <v>0</v>
      </c>
      <c r="LUA89" s="651">
        <v>0</v>
      </c>
      <c r="LUB89" s="651">
        <v>0</v>
      </c>
      <c r="LUC89" s="651">
        <v>0</v>
      </c>
      <c r="LUD89" s="651">
        <v>0</v>
      </c>
      <c r="LUE89" s="651">
        <v>0</v>
      </c>
      <c r="LUF89" s="651">
        <v>0</v>
      </c>
      <c r="LUG89" s="651">
        <v>0</v>
      </c>
      <c r="LUH89" s="651">
        <v>0</v>
      </c>
      <c r="LUI89" s="651">
        <v>0</v>
      </c>
      <c r="LUJ89" s="651">
        <v>0</v>
      </c>
      <c r="LUK89" s="651">
        <v>0</v>
      </c>
      <c r="LUL89" s="651">
        <v>0</v>
      </c>
      <c r="LUM89" s="651">
        <v>0</v>
      </c>
      <c r="LUN89" s="651">
        <v>0</v>
      </c>
      <c r="LUO89" s="651">
        <v>0</v>
      </c>
      <c r="LUP89" s="651">
        <v>0</v>
      </c>
      <c r="LUQ89" s="651">
        <v>0</v>
      </c>
      <c r="LUR89" s="651">
        <v>0</v>
      </c>
      <c r="LUS89" s="651">
        <v>0</v>
      </c>
      <c r="LUT89" s="651">
        <v>0</v>
      </c>
      <c r="LUU89" s="651">
        <v>0</v>
      </c>
      <c r="LUV89" s="651">
        <v>0</v>
      </c>
      <c r="LUW89" s="651">
        <v>0</v>
      </c>
      <c r="LUX89" s="651">
        <v>0</v>
      </c>
      <c r="LUY89" s="651">
        <v>0</v>
      </c>
      <c r="LUZ89" s="651">
        <v>0</v>
      </c>
      <c r="LVA89" s="651">
        <v>0</v>
      </c>
      <c r="LVB89" s="651">
        <v>0</v>
      </c>
      <c r="LVC89" s="651">
        <v>0</v>
      </c>
      <c r="LVD89" s="651">
        <v>0</v>
      </c>
      <c r="LVE89" s="651">
        <v>0</v>
      </c>
      <c r="LVF89" s="651">
        <v>0</v>
      </c>
      <c r="LVG89" s="651">
        <v>0</v>
      </c>
      <c r="LVH89" s="651">
        <v>0</v>
      </c>
      <c r="LVI89" s="651">
        <v>0</v>
      </c>
      <c r="LVJ89" s="651">
        <v>0</v>
      </c>
      <c r="LVK89" s="651">
        <v>0</v>
      </c>
      <c r="LVL89" s="651">
        <v>0</v>
      </c>
      <c r="LVM89" s="651">
        <v>0</v>
      </c>
      <c r="LVN89" s="651">
        <v>0</v>
      </c>
      <c r="LVO89" s="651">
        <v>0</v>
      </c>
      <c r="LVP89" s="651">
        <v>0</v>
      </c>
      <c r="LVQ89" s="651">
        <v>0</v>
      </c>
      <c r="LVR89" s="651">
        <v>0</v>
      </c>
      <c r="LVS89" s="651">
        <v>0</v>
      </c>
      <c r="LVT89" s="651">
        <v>0</v>
      </c>
      <c r="LVU89" s="651">
        <v>0</v>
      </c>
      <c r="LVV89" s="651">
        <v>0</v>
      </c>
      <c r="LVW89" s="651">
        <v>0</v>
      </c>
      <c r="LVX89" s="651">
        <v>0</v>
      </c>
      <c r="LVY89" s="651">
        <v>0</v>
      </c>
      <c r="LVZ89" s="651">
        <v>0</v>
      </c>
      <c r="LWA89" s="651">
        <v>0</v>
      </c>
      <c r="LWB89" s="651">
        <v>0</v>
      </c>
      <c r="LWC89" s="651">
        <v>0</v>
      </c>
      <c r="LWD89" s="651">
        <v>0</v>
      </c>
      <c r="LWE89" s="651">
        <v>0</v>
      </c>
      <c r="LWF89" s="651">
        <v>0</v>
      </c>
      <c r="LWG89" s="651">
        <v>0</v>
      </c>
      <c r="LWH89" s="651">
        <v>0</v>
      </c>
      <c r="LWI89" s="651">
        <v>0</v>
      </c>
      <c r="LWJ89" s="651">
        <v>0</v>
      </c>
      <c r="LWK89" s="651">
        <v>0</v>
      </c>
      <c r="LWL89" s="651">
        <v>0</v>
      </c>
      <c r="LWM89" s="651">
        <v>0</v>
      </c>
      <c r="LWN89" s="651">
        <v>0</v>
      </c>
      <c r="LWO89" s="651">
        <v>0</v>
      </c>
      <c r="LWP89" s="651">
        <v>0</v>
      </c>
      <c r="LWQ89" s="651">
        <v>0</v>
      </c>
      <c r="LWR89" s="651">
        <v>0</v>
      </c>
      <c r="LWS89" s="651">
        <v>0</v>
      </c>
      <c r="LWT89" s="651">
        <v>0</v>
      </c>
      <c r="LWU89" s="651">
        <v>0</v>
      </c>
      <c r="LWV89" s="651">
        <v>0</v>
      </c>
      <c r="LWW89" s="651">
        <v>0</v>
      </c>
      <c r="LWX89" s="651">
        <v>0</v>
      </c>
      <c r="LWY89" s="651">
        <v>0</v>
      </c>
      <c r="LWZ89" s="651">
        <v>0</v>
      </c>
      <c r="LXA89" s="651">
        <v>0</v>
      </c>
      <c r="LXB89" s="651">
        <v>0</v>
      </c>
      <c r="LXC89" s="651">
        <v>0</v>
      </c>
      <c r="LXD89" s="651">
        <v>0</v>
      </c>
      <c r="LXE89" s="651">
        <v>0</v>
      </c>
      <c r="LXF89" s="651">
        <v>0</v>
      </c>
      <c r="LXG89" s="651">
        <v>0</v>
      </c>
      <c r="LXH89" s="651">
        <v>0</v>
      </c>
      <c r="LXI89" s="651">
        <v>0</v>
      </c>
      <c r="LXJ89" s="651">
        <v>0</v>
      </c>
      <c r="LXK89" s="651">
        <v>0</v>
      </c>
      <c r="LXL89" s="651">
        <v>0</v>
      </c>
      <c r="LXM89" s="651">
        <v>0</v>
      </c>
      <c r="LXN89" s="651">
        <v>0</v>
      </c>
      <c r="LXO89" s="651">
        <v>0</v>
      </c>
      <c r="LXP89" s="651">
        <v>0</v>
      </c>
      <c r="LXQ89" s="651">
        <v>0</v>
      </c>
      <c r="LXR89" s="651">
        <v>0</v>
      </c>
      <c r="LXS89" s="651">
        <v>0</v>
      </c>
      <c r="LXT89" s="651">
        <v>0</v>
      </c>
      <c r="LXU89" s="651">
        <v>0</v>
      </c>
      <c r="LXV89" s="651">
        <v>0</v>
      </c>
      <c r="LXW89" s="651">
        <v>0</v>
      </c>
      <c r="LXX89" s="651">
        <v>0</v>
      </c>
      <c r="LXY89" s="651">
        <v>0</v>
      </c>
      <c r="LXZ89" s="651">
        <v>0</v>
      </c>
      <c r="LYA89" s="651">
        <v>0</v>
      </c>
      <c r="LYB89" s="651">
        <v>0</v>
      </c>
      <c r="LYC89" s="651">
        <v>0</v>
      </c>
      <c r="LYD89" s="651">
        <v>0</v>
      </c>
      <c r="LYE89" s="651">
        <v>0</v>
      </c>
      <c r="LYF89" s="651">
        <v>0</v>
      </c>
      <c r="LYG89" s="651">
        <v>0</v>
      </c>
      <c r="LYH89" s="651">
        <v>0</v>
      </c>
      <c r="LYI89" s="651">
        <v>0</v>
      </c>
      <c r="LYJ89" s="651">
        <v>0</v>
      </c>
      <c r="LYK89" s="651">
        <v>0</v>
      </c>
      <c r="LYL89" s="651">
        <v>0</v>
      </c>
      <c r="LYM89" s="651">
        <v>0</v>
      </c>
      <c r="LYN89" s="651">
        <v>0</v>
      </c>
      <c r="LYO89" s="651">
        <v>0</v>
      </c>
      <c r="LYP89" s="651">
        <v>0</v>
      </c>
      <c r="LYQ89" s="651">
        <v>0</v>
      </c>
      <c r="LYR89" s="651">
        <v>0</v>
      </c>
      <c r="LYS89" s="651">
        <v>0</v>
      </c>
      <c r="LYT89" s="651">
        <v>0</v>
      </c>
      <c r="LYU89" s="651">
        <v>0</v>
      </c>
      <c r="LYV89" s="651">
        <v>0</v>
      </c>
      <c r="LYW89" s="651">
        <v>0</v>
      </c>
      <c r="LYX89" s="651">
        <v>0</v>
      </c>
      <c r="LYY89" s="651">
        <v>0</v>
      </c>
      <c r="LYZ89" s="651">
        <v>0</v>
      </c>
      <c r="LZA89" s="651">
        <v>0</v>
      </c>
      <c r="LZB89" s="651">
        <v>0</v>
      </c>
      <c r="LZC89" s="651">
        <v>0</v>
      </c>
      <c r="LZD89" s="651">
        <v>0</v>
      </c>
      <c r="LZE89" s="651">
        <v>0</v>
      </c>
      <c r="LZF89" s="651">
        <v>0</v>
      </c>
      <c r="LZG89" s="651">
        <v>0</v>
      </c>
      <c r="LZH89" s="651">
        <v>0</v>
      </c>
      <c r="LZI89" s="651">
        <v>0</v>
      </c>
      <c r="LZJ89" s="651">
        <v>0</v>
      </c>
      <c r="LZK89" s="651">
        <v>0</v>
      </c>
      <c r="LZL89" s="651">
        <v>0</v>
      </c>
      <c r="LZM89" s="651">
        <v>0</v>
      </c>
      <c r="LZN89" s="651">
        <v>0</v>
      </c>
      <c r="LZO89" s="651">
        <v>0</v>
      </c>
      <c r="LZP89" s="651">
        <v>0</v>
      </c>
      <c r="LZQ89" s="651">
        <v>0</v>
      </c>
      <c r="LZR89" s="651">
        <v>0</v>
      </c>
      <c r="LZS89" s="651">
        <v>0</v>
      </c>
      <c r="LZT89" s="651">
        <v>0</v>
      </c>
      <c r="LZU89" s="651">
        <v>0</v>
      </c>
      <c r="LZV89" s="651">
        <v>0</v>
      </c>
      <c r="LZW89" s="651">
        <v>0</v>
      </c>
      <c r="LZX89" s="651">
        <v>0</v>
      </c>
      <c r="LZY89" s="651">
        <v>0</v>
      </c>
      <c r="LZZ89" s="651">
        <v>0</v>
      </c>
      <c r="MAA89" s="651">
        <v>0</v>
      </c>
      <c r="MAB89" s="651">
        <v>0</v>
      </c>
      <c r="MAC89" s="651">
        <v>0</v>
      </c>
      <c r="MAD89" s="651">
        <v>0</v>
      </c>
      <c r="MAE89" s="651">
        <v>0</v>
      </c>
      <c r="MAF89" s="651">
        <v>0</v>
      </c>
      <c r="MAG89" s="651">
        <v>0</v>
      </c>
      <c r="MAH89" s="651">
        <v>0</v>
      </c>
      <c r="MAI89" s="651">
        <v>0</v>
      </c>
      <c r="MAJ89" s="651">
        <v>0</v>
      </c>
      <c r="MAK89" s="651">
        <v>0</v>
      </c>
      <c r="MAL89" s="651">
        <v>0</v>
      </c>
      <c r="MAM89" s="651">
        <v>0</v>
      </c>
      <c r="MAN89" s="651">
        <v>0</v>
      </c>
      <c r="MAO89" s="651">
        <v>0</v>
      </c>
      <c r="MAP89" s="651">
        <v>0</v>
      </c>
      <c r="MAQ89" s="651">
        <v>0</v>
      </c>
      <c r="MAR89" s="651">
        <v>0</v>
      </c>
      <c r="MAS89" s="651">
        <v>0</v>
      </c>
      <c r="MAT89" s="651">
        <v>0</v>
      </c>
      <c r="MAU89" s="651">
        <v>0</v>
      </c>
      <c r="MAV89" s="651">
        <v>0</v>
      </c>
      <c r="MAW89" s="651">
        <v>0</v>
      </c>
      <c r="MAX89" s="651">
        <v>0</v>
      </c>
      <c r="MAY89" s="651">
        <v>0</v>
      </c>
      <c r="MAZ89" s="651">
        <v>0</v>
      </c>
      <c r="MBA89" s="651">
        <v>0</v>
      </c>
      <c r="MBB89" s="651">
        <v>0</v>
      </c>
      <c r="MBC89" s="651">
        <v>0</v>
      </c>
      <c r="MBD89" s="651">
        <v>0</v>
      </c>
      <c r="MBE89" s="651">
        <v>0</v>
      </c>
      <c r="MBF89" s="651">
        <v>0</v>
      </c>
      <c r="MBG89" s="651">
        <v>0</v>
      </c>
      <c r="MBH89" s="651">
        <v>0</v>
      </c>
      <c r="MBI89" s="651">
        <v>0</v>
      </c>
      <c r="MBJ89" s="651">
        <v>0</v>
      </c>
      <c r="MBK89" s="651">
        <v>0</v>
      </c>
      <c r="MBL89" s="651">
        <v>0</v>
      </c>
      <c r="MBM89" s="651">
        <v>0</v>
      </c>
      <c r="MBN89" s="651">
        <v>0</v>
      </c>
      <c r="MBO89" s="651">
        <v>0</v>
      </c>
      <c r="MBP89" s="651">
        <v>0</v>
      </c>
      <c r="MBQ89" s="651">
        <v>0</v>
      </c>
      <c r="MBR89" s="651">
        <v>0</v>
      </c>
      <c r="MBS89" s="651">
        <v>0</v>
      </c>
      <c r="MBT89" s="651">
        <v>0</v>
      </c>
      <c r="MBU89" s="651">
        <v>0</v>
      </c>
      <c r="MBV89" s="651">
        <v>0</v>
      </c>
      <c r="MBW89" s="651">
        <v>0</v>
      </c>
      <c r="MBX89" s="651">
        <v>0</v>
      </c>
      <c r="MBY89" s="651">
        <v>0</v>
      </c>
      <c r="MBZ89" s="651">
        <v>0</v>
      </c>
      <c r="MCA89" s="651">
        <v>0</v>
      </c>
      <c r="MCB89" s="651">
        <v>0</v>
      </c>
      <c r="MCC89" s="651">
        <v>0</v>
      </c>
      <c r="MCD89" s="651">
        <v>0</v>
      </c>
      <c r="MCE89" s="651">
        <v>0</v>
      </c>
      <c r="MCF89" s="651">
        <v>0</v>
      </c>
      <c r="MCG89" s="651">
        <v>0</v>
      </c>
      <c r="MCH89" s="651">
        <v>0</v>
      </c>
      <c r="MCI89" s="651">
        <v>0</v>
      </c>
      <c r="MCJ89" s="651">
        <v>0</v>
      </c>
      <c r="MCK89" s="651">
        <v>0</v>
      </c>
      <c r="MCL89" s="651">
        <v>0</v>
      </c>
      <c r="MCM89" s="651">
        <v>0</v>
      </c>
      <c r="MCN89" s="651">
        <v>0</v>
      </c>
      <c r="MCO89" s="651">
        <v>0</v>
      </c>
      <c r="MCP89" s="651">
        <v>0</v>
      </c>
      <c r="MCQ89" s="651">
        <v>0</v>
      </c>
      <c r="MCR89" s="651">
        <v>0</v>
      </c>
      <c r="MCS89" s="651">
        <v>0</v>
      </c>
      <c r="MCT89" s="651">
        <v>0</v>
      </c>
      <c r="MCU89" s="651">
        <v>0</v>
      </c>
      <c r="MCV89" s="651">
        <v>0</v>
      </c>
      <c r="MCW89" s="651">
        <v>0</v>
      </c>
      <c r="MCX89" s="651">
        <v>0</v>
      </c>
      <c r="MCY89" s="651">
        <v>0</v>
      </c>
      <c r="MCZ89" s="651">
        <v>0</v>
      </c>
      <c r="MDA89" s="651">
        <v>0</v>
      </c>
      <c r="MDB89" s="651">
        <v>0</v>
      </c>
      <c r="MDC89" s="651">
        <v>0</v>
      </c>
      <c r="MDD89" s="651">
        <v>0</v>
      </c>
      <c r="MDE89" s="651">
        <v>0</v>
      </c>
      <c r="MDF89" s="651">
        <v>0</v>
      </c>
      <c r="MDG89" s="651">
        <v>0</v>
      </c>
      <c r="MDH89" s="651">
        <v>0</v>
      </c>
      <c r="MDI89" s="651">
        <v>0</v>
      </c>
      <c r="MDJ89" s="651">
        <v>0</v>
      </c>
      <c r="MDK89" s="651">
        <v>0</v>
      </c>
      <c r="MDL89" s="651">
        <v>0</v>
      </c>
      <c r="MDM89" s="651">
        <v>0</v>
      </c>
      <c r="MDN89" s="651">
        <v>0</v>
      </c>
      <c r="MDO89" s="651">
        <v>0</v>
      </c>
      <c r="MDP89" s="651">
        <v>0</v>
      </c>
      <c r="MDQ89" s="651">
        <v>0</v>
      </c>
      <c r="MDR89" s="651">
        <v>0</v>
      </c>
      <c r="MDS89" s="651">
        <v>0</v>
      </c>
      <c r="MDT89" s="651">
        <v>0</v>
      </c>
      <c r="MDU89" s="651">
        <v>0</v>
      </c>
      <c r="MDV89" s="651">
        <v>0</v>
      </c>
      <c r="MDW89" s="651">
        <v>0</v>
      </c>
      <c r="MDX89" s="651">
        <v>0</v>
      </c>
      <c r="MDY89" s="651">
        <v>0</v>
      </c>
      <c r="MDZ89" s="651">
        <v>0</v>
      </c>
      <c r="MEA89" s="651">
        <v>0</v>
      </c>
      <c r="MEB89" s="651">
        <v>0</v>
      </c>
      <c r="MEC89" s="651">
        <v>0</v>
      </c>
      <c r="MED89" s="651">
        <v>0</v>
      </c>
      <c r="MEE89" s="651">
        <v>0</v>
      </c>
      <c r="MEF89" s="651">
        <v>0</v>
      </c>
      <c r="MEG89" s="651">
        <v>0</v>
      </c>
      <c r="MEH89" s="651">
        <v>0</v>
      </c>
      <c r="MEI89" s="651">
        <v>0</v>
      </c>
      <c r="MEJ89" s="651">
        <v>0</v>
      </c>
      <c r="MEK89" s="651">
        <v>0</v>
      </c>
      <c r="MEL89" s="651">
        <v>0</v>
      </c>
      <c r="MEM89" s="651">
        <v>0</v>
      </c>
      <c r="MEN89" s="651">
        <v>0</v>
      </c>
      <c r="MEO89" s="651">
        <v>0</v>
      </c>
      <c r="MEP89" s="651">
        <v>0</v>
      </c>
      <c r="MEQ89" s="651">
        <v>0</v>
      </c>
      <c r="MER89" s="651">
        <v>0</v>
      </c>
      <c r="MES89" s="651">
        <v>0</v>
      </c>
      <c r="MET89" s="651">
        <v>0</v>
      </c>
      <c r="MEU89" s="651">
        <v>0</v>
      </c>
      <c r="MEV89" s="651">
        <v>0</v>
      </c>
      <c r="MEW89" s="651">
        <v>0</v>
      </c>
      <c r="MEX89" s="651">
        <v>0</v>
      </c>
      <c r="MEY89" s="651">
        <v>0</v>
      </c>
      <c r="MEZ89" s="651">
        <v>0</v>
      </c>
      <c r="MFA89" s="651">
        <v>0</v>
      </c>
      <c r="MFB89" s="651">
        <v>0</v>
      </c>
      <c r="MFC89" s="651">
        <v>0</v>
      </c>
      <c r="MFD89" s="651">
        <v>0</v>
      </c>
      <c r="MFE89" s="651">
        <v>0</v>
      </c>
      <c r="MFF89" s="651">
        <v>0</v>
      </c>
      <c r="MFG89" s="651">
        <v>0</v>
      </c>
      <c r="MFH89" s="651">
        <v>0</v>
      </c>
      <c r="MFI89" s="651">
        <v>0</v>
      </c>
      <c r="MFJ89" s="651">
        <v>0</v>
      </c>
      <c r="MFK89" s="651">
        <v>0</v>
      </c>
      <c r="MFL89" s="651">
        <v>0</v>
      </c>
      <c r="MFM89" s="651">
        <v>0</v>
      </c>
      <c r="MFN89" s="651">
        <v>0</v>
      </c>
      <c r="MFO89" s="651">
        <v>0</v>
      </c>
      <c r="MFP89" s="651">
        <v>0</v>
      </c>
      <c r="MFQ89" s="651">
        <v>0</v>
      </c>
      <c r="MFR89" s="651">
        <v>0</v>
      </c>
      <c r="MFS89" s="651">
        <v>0</v>
      </c>
      <c r="MFT89" s="651">
        <v>0</v>
      </c>
      <c r="MFU89" s="651">
        <v>0</v>
      </c>
      <c r="MFV89" s="651">
        <v>0</v>
      </c>
      <c r="MFW89" s="651">
        <v>0</v>
      </c>
      <c r="MFX89" s="651">
        <v>0</v>
      </c>
      <c r="MFY89" s="651">
        <v>0</v>
      </c>
      <c r="MFZ89" s="651">
        <v>0</v>
      </c>
      <c r="MGA89" s="651">
        <v>0</v>
      </c>
      <c r="MGB89" s="651">
        <v>0</v>
      </c>
      <c r="MGC89" s="651">
        <v>0</v>
      </c>
      <c r="MGD89" s="651">
        <v>0</v>
      </c>
      <c r="MGE89" s="651">
        <v>0</v>
      </c>
      <c r="MGF89" s="651">
        <v>0</v>
      </c>
      <c r="MGG89" s="651">
        <v>0</v>
      </c>
      <c r="MGH89" s="651">
        <v>0</v>
      </c>
      <c r="MGI89" s="651">
        <v>0</v>
      </c>
      <c r="MGJ89" s="651">
        <v>0</v>
      </c>
      <c r="MGK89" s="651">
        <v>0</v>
      </c>
      <c r="MGL89" s="651">
        <v>0</v>
      </c>
      <c r="MGM89" s="651">
        <v>0</v>
      </c>
      <c r="MGN89" s="651">
        <v>0</v>
      </c>
      <c r="MGO89" s="651">
        <v>0</v>
      </c>
      <c r="MGP89" s="651">
        <v>0</v>
      </c>
      <c r="MGQ89" s="651">
        <v>0</v>
      </c>
      <c r="MGR89" s="651">
        <v>0</v>
      </c>
      <c r="MGS89" s="651">
        <v>0</v>
      </c>
      <c r="MGT89" s="651">
        <v>0</v>
      </c>
      <c r="MGU89" s="651">
        <v>0</v>
      </c>
      <c r="MGV89" s="651">
        <v>0</v>
      </c>
      <c r="MGW89" s="651">
        <v>0</v>
      </c>
      <c r="MGX89" s="651">
        <v>0</v>
      </c>
      <c r="MGY89" s="651">
        <v>0</v>
      </c>
      <c r="MGZ89" s="651">
        <v>0</v>
      </c>
      <c r="MHA89" s="651">
        <v>0</v>
      </c>
      <c r="MHB89" s="651">
        <v>0</v>
      </c>
      <c r="MHC89" s="651">
        <v>0</v>
      </c>
      <c r="MHD89" s="651">
        <v>0</v>
      </c>
      <c r="MHE89" s="651">
        <v>0</v>
      </c>
      <c r="MHF89" s="651">
        <v>0</v>
      </c>
      <c r="MHG89" s="651">
        <v>0</v>
      </c>
      <c r="MHH89" s="651">
        <v>0</v>
      </c>
      <c r="MHI89" s="651">
        <v>0</v>
      </c>
      <c r="MHJ89" s="651">
        <v>0</v>
      </c>
      <c r="MHK89" s="651">
        <v>0</v>
      </c>
      <c r="MHL89" s="651">
        <v>0</v>
      </c>
      <c r="MHM89" s="651">
        <v>0</v>
      </c>
      <c r="MHN89" s="651">
        <v>0</v>
      </c>
      <c r="MHO89" s="651">
        <v>0</v>
      </c>
      <c r="MHP89" s="651">
        <v>0</v>
      </c>
      <c r="MHQ89" s="651">
        <v>0</v>
      </c>
      <c r="MHR89" s="651">
        <v>0</v>
      </c>
      <c r="MHS89" s="651">
        <v>0</v>
      </c>
      <c r="MHT89" s="651">
        <v>0</v>
      </c>
      <c r="MHU89" s="651">
        <v>0</v>
      </c>
      <c r="MHV89" s="651">
        <v>0</v>
      </c>
      <c r="MHW89" s="651">
        <v>0</v>
      </c>
      <c r="MHX89" s="651">
        <v>0</v>
      </c>
      <c r="MHY89" s="651">
        <v>0</v>
      </c>
      <c r="MHZ89" s="651">
        <v>0</v>
      </c>
      <c r="MIA89" s="651">
        <v>0</v>
      </c>
      <c r="MIB89" s="651">
        <v>0</v>
      </c>
      <c r="MIC89" s="651">
        <v>0</v>
      </c>
      <c r="MID89" s="651">
        <v>0</v>
      </c>
      <c r="MIE89" s="651">
        <v>0</v>
      </c>
      <c r="MIF89" s="651">
        <v>0</v>
      </c>
      <c r="MIG89" s="651">
        <v>0</v>
      </c>
      <c r="MIH89" s="651">
        <v>0</v>
      </c>
      <c r="MII89" s="651">
        <v>0</v>
      </c>
      <c r="MIJ89" s="651">
        <v>0</v>
      </c>
      <c r="MIK89" s="651">
        <v>0</v>
      </c>
      <c r="MIL89" s="651">
        <v>0</v>
      </c>
      <c r="MIM89" s="651">
        <v>0</v>
      </c>
      <c r="MIN89" s="651">
        <v>0</v>
      </c>
      <c r="MIO89" s="651">
        <v>0</v>
      </c>
      <c r="MIP89" s="651">
        <v>0</v>
      </c>
      <c r="MIQ89" s="651">
        <v>0</v>
      </c>
      <c r="MIR89" s="651">
        <v>0</v>
      </c>
      <c r="MIS89" s="651">
        <v>0</v>
      </c>
      <c r="MIT89" s="651">
        <v>0</v>
      </c>
      <c r="MIU89" s="651">
        <v>0</v>
      </c>
      <c r="MIV89" s="651">
        <v>0</v>
      </c>
      <c r="MIW89" s="651">
        <v>0</v>
      </c>
      <c r="MIX89" s="651">
        <v>0</v>
      </c>
      <c r="MIY89" s="651">
        <v>0</v>
      </c>
      <c r="MIZ89" s="651">
        <v>0</v>
      </c>
      <c r="MJA89" s="651">
        <v>0</v>
      </c>
      <c r="MJB89" s="651">
        <v>0</v>
      </c>
      <c r="MJC89" s="651">
        <v>0</v>
      </c>
      <c r="MJD89" s="651">
        <v>0</v>
      </c>
      <c r="MJE89" s="651">
        <v>0</v>
      </c>
      <c r="MJF89" s="651">
        <v>0</v>
      </c>
      <c r="MJG89" s="651">
        <v>0</v>
      </c>
      <c r="MJH89" s="651">
        <v>0</v>
      </c>
      <c r="MJI89" s="651">
        <v>0</v>
      </c>
      <c r="MJJ89" s="651">
        <v>0</v>
      </c>
      <c r="MJK89" s="651">
        <v>0</v>
      </c>
      <c r="MJL89" s="651">
        <v>0</v>
      </c>
      <c r="MJM89" s="651">
        <v>0</v>
      </c>
      <c r="MJN89" s="651">
        <v>0</v>
      </c>
      <c r="MJO89" s="651">
        <v>0</v>
      </c>
      <c r="MJP89" s="651">
        <v>0</v>
      </c>
      <c r="MJQ89" s="651">
        <v>0</v>
      </c>
      <c r="MJR89" s="651">
        <v>0</v>
      </c>
      <c r="MJS89" s="651">
        <v>0</v>
      </c>
      <c r="MJT89" s="651">
        <v>0</v>
      </c>
      <c r="MJU89" s="651">
        <v>0</v>
      </c>
      <c r="MJV89" s="651">
        <v>0</v>
      </c>
      <c r="MJW89" s="651">
        <v>0</v>
      </c>
      <c r="MJX89" s="651">
        <v>0</v>
      </c>
      <c r="MJY89" s="651">
        <v>0</v>
      </c>
      <c r="MJZ89" s="651">
        <v>0</v>
      </c>
      <c r="MKA89" s="651">
        <v>0</v>
      </c>
      <c r="MKB89" s="651">
        <v>0</v>
      </c>
      <c r="MKC89" s="651">
        <v>0</v>
      </c>
      <c r="MKD89" s="651">
        <v>0</v>
      </c>
      <c r="MKE89" s="651">
        <v>0</v>
      </c>
      <c r="MKF89" s="651">
        <v>0</v>
      </c>
      <c r="MKG89" s="651">
        <v>0</v>
      </c>
      <c r="MKH89" s="651">
        <v>0</v>
      </c>
      <c r="MKI89" s="651">
        <v>0</v>
      </c>
      <c r="MKJ89" s="651">
        <v>0</v>
      </c>
      <c r="MKK89" s="651">
        <v>0</v>
      </c>
      <c r="MKL89" s="651">
        <v>0</v>
      </c>
      <c r="MKM89" s="651">
        <v>0</v>
      </c>
      <c r="MKN89" s="651">
        <v>0</v>
      </c>
      <c r="MKO89" s="651">
        <v>0</v>
      </c>
      <c r="MKP89" s="651">
        <v>0</v>
      </c>
      <c r="MKQ89" s="651">
        <v>0</v>
      </c>
      <c r="MKR89" s="651">
        <v>0</v>
      </c>
      <c r="MKS89" s="651">
        <v>0</v>
      </c>
      <c r="MKT89" s="651">
        <v>0</v>
      </c>
      <c r="MKU89" s="651">
        <v>0</v>
      </c>
      <c r="MKV89" s="651">
        <v>0</v>
      </c>
      <c r="MKW89" s="651">
        <v>0</v>
      </c>
      <c r="MKX89" s="651">
        <v>0</v>
      </c>
      <c r="MKY89" s="651">
        <v>0</v>
      </c>
      <c r="MKZ89" s="651">
        <v>0</v>
      </c>
      <c r="MLA89" s="651">
        <v>0</v>
      </c>
      <c r="MLB89" s="651">
        <v>0</v>
      </c>
      <c r="MLC89" s="651">
        <v>0</v>
      </c>
      <c r="MLD89" s="651">
        <v>0</v>
      </c>
      <c r="MLE89" s="651">
        <v>0</v>
      </c>
      <c r="MLF89" s="651">
        <v>0</v>
      </c>
      <c r="MLG89" s="651">
        <v>0</v>
      </c>
      <c r="MLH89" s="651">
        <v>0</v>
      </c>
      <c r="MLI89" s="651">
        <v>0</v>
      </c>
      <c r="MLJ89" s="651">
        <v>0</v>
      </c>
      <c r="MLK89" s="651">
        <v>0</v>
      </c>
      <c r="MLL89" s="651">
        <v>0</v>
      </c>
      <c r="MLM89" s="651">
        <v>0</v>
      </c>
      <c r="MLN89" s="651">
        <v>0</v>
      </c>
      <c r="MLO89" s="651">
        <v>0</v>
      </c>
      <c r="MLP89" s="651">
        <v>0</v>
      </c>
      <c r="MLQ89" s="651">
        <v>0</v>
      </c>
      <c r="MLR89" s="651">
        <v>0</v>
      </c>
      <c r="MLS89" s="651">
        <v>0</v>
      </c>
      <c r="MLT89" s="651">
        <v>0</v>
      </c>
      <c r="MLU89" s="651">
        <v>0</v>
      </c>
      <c r="MLV89" s="651">
        <v>0</v>
      </c>
      <c r="MLW89" s="651">
        <v>0</v>
      </c>
      <c r="MLX89" s="651">
        <v>0</v>
      </c>
      <c r="MLY89" s="651">
        <v>0</v>
      </c>
      <c r="MLZ89" s="651">
        <v>0</v>
      </c>
      <c r="MMA89" s="651">
        <v>0</v>
      </c>
      <c r="MMB89" s="651">
        <v>0</v>
      </c>
      <c r="MMC89" s="651">
        <v>0</v>
      </c>
      <c r="MMD89" s="651">
        <v>0</v>
      </c>
      <c r="MME89" s="651">
        <v>0</v>
      </c>
      <c r="MMF89" s="651">
        <v>0</v>
      </c>
      <c r="MMG89" s="651">
        <v>0</v>
      </c>
      <c r="MMH89" s="651">
        <v>0</v>
      </c>
      <c r="MMI89" s="651">
        <v>0</v>
      </c>
      <c r="MMJ89" s="651">
        <v>0</v>
      </c>
      <c r="MMK89" s="651">
        <v>0</v>
      </c>
      <c r="MML89" s="651">
        <v>0</v>
      </c>
      <c r="MMM89" s="651">
        <v>0</v>
      </c>
      <c r="MMN89" s="651">
        <v>0</v>
      </c>
      <c r="MMO89" s="651">
        <v>0</v>
      </c>
      <c r="MMP89" s="651">
        <v>0</v>
      </c>
      <c r="MMQ89" s="651">
        <v>0</v>
      </c>
      <c r="MMR89" s="651">
        <v>0</v>
      </c>
      <c r="MMS89" s="651">
        <v>0</v>
      </c>
      <c r="MMT89" s="651">
        <v>0</v>
      </c>
      <c r="MMU89" s="651">
        <v>0</v>
      </c>
      <c r="MMV89" s="651">
        <v>0</v>
      </c>
      <c r="MMW89" s="651">
        <v>0</v>
      </c>
      <c r="MMX89" s="651">
        <v>0</v>
      </c>
      <c r="MMY89" s="651">
        <v>0</v>
      </c>
      <c r="MMZ89" s="651">
        <v>0</v>
      </c>
      <c r="MNA89" s="651">
        <v>0</v>
      </c>
      <c r="MNB89" s="651">
        <v>0</v>
      </c>
      <c r="MNC89" s="651">
        <v>0</v>
      </c>
      <c r="MND89" s="651">
        <v>0</v>
      </c>
      <c r="MNE89" s="651">
        <v>0</v>
      </c>
      <c r="MNF89" s="651">
        <v>0</v>
      </c>
      <c r="MNG89" s="651">
        <v>0</v>
      </c>
      <c r="MNH89" s="651">
        <v>0</v>
      </c>
      <c r="MNI89" s="651">
        <v>0</v>
      </c>
      <c r="MNJ89" s="651">
        <v>0</v>
      </c>
      <c r="MNK89" s="651">
        <v>0</v>
      </c>
      <c r="MNL89" s="651">
        <v>0</v>
      </c>
      <c r="MNM89" s="651">
        <v>0</v>
      </c>
      <c r="MNN89" s="651">
        <v>0</v>
      </c>
      <c r="MNO89" s="651">
        <v>0</v>
      </c>
      <c r="MNP89" s="651">
        <v>0</v>
      </c>
      <c r="MNQ89" s="651">
        <v>0</v>
      </c>
      <c r="MNR89" s="651">
        <v>0</v>
      </c>
      <c r="MNS89" s="651">
        <v>0</v>
      </c>
      <c r="MNT89" s="651">
        <v>0</v>
      </c>
      <c r="MNU89" s="651">
        <v>0</v>
      </c>
      <c r="MNV89" s="651">
        <v>0</v>
      </c>
      <c r="MNW89" s="651">
        <v>0</v>
      </c>
      <c r="MNX89" s="651">
        <v>0</v>
      </c>
      <c r="MNY89" s="651">
        <v>0</v>
      </c>
      <c r="MNZ89" s="651">
        <v>0</v>
      </c>
      <c r="MOA89" s="651">
        <v>0</v>
      </c>
      <c r="MOB89" s="651">
        <v>0</v>
      </c>
      <c r="MOC89" s="651">
        <v>0</v>
      </c>
      <c r="MOD89" s="651">
        <v>0</v>
      </c>
      <c r="MOE89" s="651">
        <v>0</v>
      </c>
      <c r="MOF89" s="651">
        <v>0</v>
      </c>
      <c r="MOG89" s="651">
        <v>0</v>
      </c>
      <c r="MOH89" s="651">
        <v>0</v>
      </c>
      <c r="MOI89" s="651">
        <v>0</v>
      </c>
      <c r="MOJ89" s="651">
        <v>0</v>
      </c>
      <c r="MOK89" s="651">
        <v>0</v>
      </c>
      <c r="MOL89" s="651">
        <v>0</v>
      </c>
      <c r="MOM89" s="651">
        <v>0</v>
      </c>
      <c r="MON89" s="651">
        <v>0</v>
      </c>
      <c r="MOO89" s="651">
        <v>0</v>
      </c>
      <c r="MOP89" s="651">
        <v>0</v>
      </c>
      <c r="MOQ89" s="651">
        <v>0</v>
      </c>
      <c r="MOR89" s="651">
        <v>0</v>
      </c>
      <c r="MOS89" s="651">
        <v>0</v>
      </c>
      <c r="MOT89" s="651">
        <v>0</v>
      </c>
      <c r="MOU89" s="651">
        <v>0</v>
      </c>
      <c r="MOV89" s="651">
        <v>0</v>
      </c>
      <c r="MOW89" s="651">
        <v>0</v>
      </c>
      <c r="MOX89" s="651">
        <v>0</v>
      </c>
      <c r="MOY89" s="651">
        <v>0</v>
      </c>
      <c r="MOZ89" s="651">
        <v>0</v>
      </c>
      <c r="MPA89" s="651">
        <v>0</v>
      </c>
      <c r="MPB89" s="651">
        <v>0</v>
      </c>
      <c r="MPC89" s="651">
        <v>0</v>
      </c>
      <c r="MPD89" s="651">
        <v>0</v>
      </c>
      <c r="MPE89" s="651">
        <v>0</v>
      </c>
      <c r="MPF89" s="651">
        <v>0</v>
      </c>
      <c r="MPG89" s="651">
        <v>0</v>
      </c>
      <c r="MPH89" s="651">
        <v>0</v>
      </c>
      <c r="MPI89" s="651">
        <v>0</v>
      </c>
      <c r="MPJ89" s="651">
        <v>0</v>
      </c>
      <c r="MPK89" s="651">
        <v>0</v>
      </c>
      <c r="MPL89" s="651">
        <v>0</v>
      </c>
      <c r="MPM89" s="651">
        <v>0</v>
      </c>
      <c r="MPN89" s="651">
        <v>0</v>
      </c>
      <c r="MPO89" s="651">
        <v>0</v>
      </c>
      <c r="MPP89" s="651">
        <v>0</v>
      </c>
      <c r="MPQ89" s="651">
        <v>0</v>
      </c>
      <c r="MPR89" s="651">
        <v>0</v>
      </c>
      <c r="MPS89" s="651">
        <v>0</v>
      </c>
      <c r="MPT89" s="651">
        <v>0</v>
      </c>
      <c r="MPU89" s="651">
        <v>0</v>
      </c>
      <c r="MPV89" s="651">
        <v>0</v>
      </c>
      <c r="MPW89" s="651">
        <v>0</v>
      </c>
      <c r="MPX89" s="651">
        <v>0</v>
      </c>
      <c r="MPY89" s="651">
        <v>0</v>
      </c>
      <c r="MPZ89" s="651">
        <v>0</v>
      </c>
      <c r="MQA89" s="651">
        <v>0</v>
      </c>
      <c r="MQB89" s="651">
        <v>0</v>
      </c>
      <c r="MQC89" s="651">
        <v>0</v>
      </c>
      <c r="MQD89" s="651">
        <v>0</v>
      </c>
      <c r="MQE89" s="651">
        <v>0</v>
      </c>
      <c r="MQF89" s="651">
        <v>0</v>
      </c>
      <c r="MQG89" s="651">
        <v>0</v>
      </c>
      <c r="MQH89" s="651">
        <v>0</v>
      </c>
      <c r="MQI89" s="651">
        <v>0</v>
      </c>
      <c r="MQJ89" s="651">
        <v>0</v>
      </c>
      <c r="MQK89" s="651">
        <v>0</v>
      </c>
      <c r="MQL89" s="651">
        <v>0</v>
      </c>
      <c r="MQM89" s="651">
        <v>0</v>
      </c>
      <c r="MQN89" s="651">
        <v>0</v>
      </c>
      <c r="MQO89" s="651">
        <v>0</v>
      </c>
      <c r="MQP89" s="651">
        <v>0</v>
      </c>
      <c r="MQQ89" s="651">
        <v>0</v>
      </c>
      <c r="MQR89" s="651">
        <v>0</v>
      </c>
      <c r="MQS89" s="651">
        <v>0</v>
      </c>
      <c r="MQT89" s="651">
        <v>0</v>
      </c>
      <c r="MQU89" s="651">
        <v>0</v>
      </c>
      <c r="MQV89" s="651">
        <v>0</v>
      </c>
      <c r="MQW89" s="651">
        <v>0</v>
      </c>
      <c r="MQX89" s="651">
        <v>0</v>
      </c>
      <c r="MQY89" s="651">
        <v>0</v>
      </c>
      <c r="MQZ89" s="651">
        <v>0</v>
      </c>
      <c r="MRA89" s="651">
        <v>0</v>
      </c>
      <c r="MRB89" s="651">
        <v>0</v>
      </c>
      <c r="MRC89" s="651">
        <v>0</v>
      </c>
      <c r="MRD89" s="651">
        <v>0</v>
      </c>
      <c r="MRE89" s="651">
        <v>0</v>
      </c>
      <c r="MRF89" s="651">
        <v>0</v>
      </c>
      <c r="MRG89" s="651">
        <v>0</v>
      </c>
      <c r="MRH89" s="651">
        <v>0</v>
      </c>
      <c r="MRI89" s="651">
        <v>0</v>
      </c>
      <c r="MRJ89" s="651">
        <v>0</v>
      </c>
      <c r="MRK89" s="651">
        <v>0</v>
      </c>
      <c r="MRL89" s="651">
        <v>0</v>
      </c>
      <c r="MRM89" s="651">
        <v>0</v>
      </c>
      <c r="MRN89" s="651">
        <v>0</v>
      </c>
      <c r="MRO89" s="651">
        <v>0</v>
      </c>
      <c r="MRP89" s="651">
        <v>0</v>
      </c>
      <c r="MRQ89" s="651">
        <v>0</v>
      </c>
      <c r="MRR89" s="651">
        <v>0</v>
      </c>
      <c r="MRS89" s="651">
        <v>0</v>
      </c>
      <c r="MRT89" s="651">
        <v>0</v>
      </c>
      <c r="MRU89" s="651">
        <v>0</v>
      </c>
      <c r="MRV89" s="651">
        <v>0</v>
      </c>
      <c r="MRW89" s="651">
        <v>0</v>
      </c>
      <c r="MRX89" s="651">
        <v>0</v>
      </c>
      <c r="MRY89" s="651">
        <v>0</v>
      </c>
      <c r="MRZ89" s="651">
        <v>0</v>
      </c>
      <c r="MSA89" s="651">
        <v>0</v>
      </c>
      <c r="MSB89" s="651">
        <v>0</v>
      </c>
      <c r="MSC89" s="651">
        <v>0</v>
      </c>
      <c r="MSD89" s="651">
        <v>0</v>
      </c>
      <c r="MSE89" s="651">
        <v>0</v>
      </c>
      <c r="MSF89" s="651">
        <v>0</v>
      </c>
      <c r="MSG89" s="651">
        <v>0</v>
      </c>
      <c r="MSH89" s="651">
        <v>0</v>
      </c>
      <c r="MSI89" s="651">
        <v>0</v>
      </c>
      <c r="MSJ89" s="651">
        <v>0</v>
      </c>
      <c r="MSK89" s="651">
        <v>0</v>
      </c>
      <c r="MSL89" s="651">
        <v>0</v>
      </c>
      <c r="MSM89" s="651">
        <v>0</v>
      </c>
      <c r="MSN89" s="651">
        <v>0</v>
      </c>
      <c r="MSO89" s="651">
        <v>0</v>
      </c>
      <c r="MSP89" s="651">
        <v>0</v>
      </c>
      <c r="MSQ89" s="651">
        <v>0</v>
      </c>
      <c r="MSR89" s="651">
        <v>0</v>
      </c>
      <c r="MSS89" s="651">
        <v>0</v>
      </c>
      <c r="MST89" s="651">
        <v>0</v>
      </c>
      <c r="MSU89" s="651">
        <v>0</v>
      </c>
      <c r="MSV89" s="651">
        <v>0</v>
      </c>
      <c r="MSW89" s="651">
        <v>0</v>
      </c>
      <c r="MSX89" s="651">
        <v>0</v>
      </c>
      <c r="MSY89" s="651">
        <v>0</v>
      </c>
      <c r="MSZ89" s="651">
        <v>0</v>
      </c>
      <c r="MTA89" s="651">
        <v>0</v>
      </c>
      <c r="MTB89" s="651">
        <v>0</v>
      </c>
      <c r="MTC89" s="651">
        <v>0</v>
      </c>
      <c r="MTD89" s="651">
        <v>0</v>
      </c>
      <c r="MTE89" s="651">
        <v>0</v>
      </c>
      <c r="MTF89" s="651">
        <v>0</v>
      </c>
      <c r="MTG89" s="651">
        <v>0</v>
      </c>
      <c r="MTH89" s="651">
        <v>0</v>
      </c>
      <c r="MTI89" s="651">
        <v>0</v>
      </c>
      <c r="MTJ89" s="651">
        <v>0</v>
      </c>
      <c r="MTK89" s="651">
        <v>0</v>
      </c>
      <c r="MTL89" s="651">
        <v>0</v>
      </c>
      <c r="MTM89" s="651">
        <v>0</v>
      </c>
      <c r="MTN89" s="651">
        <v>0</v>
      </c>
      <c r="MTO89" s="651">
        <v>0</v>
      </c>
      <c r="MTP89" s="651">
        <v>0</v>
      </c>
      <c r="MTQ89" s="651">
        <v>0</v>
      </c>
      <c r="MTR89" s="651">
        <v>0</v>
      </c>
      <c r="MTS89" s="651">
        <v>0</v>
      </c>
      <c r="MTT89" s="651">
        <v>0</v>
      </c>
      <c r="MTU89" s="651">
        <v>0</v>
      </c>
      <c r="MTV89" s="651">
        <v>0</v>
      </c>
      <c r="MTW89" s="651">
        <v>0</v>
      </c>
      <c r="MTX89" s="651">
        <v>0</v>
      </c>
      <c r="MTY89" s="651">
        <v>0</v>
      </c>
      <c r="MTZ89" s="651">
        <v>0</v>
      </c>
      <c r="MUA89" s="651">
        <v>0</v>
      </c>
      <c r="MUB89" s="651">
        <v>0</v>
      </c>
      <c r="MUC89" s="651">
        <v>0</v>
      </c>
      <c r="MUD89" s="651">
        <v>0</v>
      </c>
      <c r="MUE89" s="651">
        <v>0</v>
      </c>
      <c r="MUF89" s="651">
        <v>0</v>
      </c>
      <c r="MUG89" s="651">
        <v>0</v>
      </c>
      <c r="MUH89" s="651">
        <v>0</v>
      </c>
      <c r="MUI89" s="651">
        <v>0</v>
      </c>
      <c r="MUJ89" s="651">
        <v>0</v>
      </c>
      <c r="MUK89" s="651">
        <v>0</v>
      </c>
      <c r="MUL89" s="651">
        <v>0</v>
      </c>
      <c r="MUM89" s="651">
        <v>0</v>
      </c>
      <c r="MUN89" s="651">
        <v>0</v>
      </c>
      <c r="MUO89" s="651">
        <v>0</v>
      </c>
      <c r="MUP89" s="651">
        <v>0</v>
      </c>
      <c r="MUQ89" s="651">
        <v>0</v>
      </c>
      <c r="MUR89" s="651">
        <v>0</v>
      </c>
      <c r="MUS89" s="651">
        <v>0</v>
      </c>
      <c r="MUT89" s="651">
        <v>0</v>
      </c>
      <c r="MUU89" s="651">
        <v>0</v>
      </c>
      <c r="MUV89" s="651">
        <v>0</v>
      </c>
      <c r="MUW89" s="651">
        <v>0</v>
      </c>
      <c r="MUX89" s="651">
        <v>0</v>
      </c>
      <c r="MUY89" s="651">
        <v>0</v>
      </c>
      <c r="MUZ89" s="651">
        <v>0</v>
      </c>
      <c r="MVA89" s="651">
        <v>0</v>
      </c>
      <c r="MVB89" s="651">
        <v>0</v>
      </c>
      <c r="MVC89" s="651">
        <v>0</v>
      </c>
      <c r="MVD89" s="651">
        <v>0</v>
      </c>
      <c r="MVE89" s="651">
        <v>0</v>
      </c>
      <c r="MVF89" s="651">
        <v>0</v>
      </c>
      <c r="MVG89" s="651">
        <v>0</v>
      </c>
      <c r="MVH89" s="651">
        <v>0</v>
      </c>
      <c r="MVI89" s="651">
        <v>0</v>
      </c>
      <c r="MVJ89" s="651">
        <v>0</v>
      </c>
      <c r="MVK89" s="651">
        <v>0</v>
      </c>
      <c r="MVL89" s="651">
        <v>0</v>
      </c>
      <c r="MVM89" s="651">
        <v>0</v>
      </c>
      <c r="MVN89" s="651">
        <v>0</v>
      </c>
      <c r="MVO89" s="651">
        <v>0</v>
      </c>
      <c r="MVP89" s="651">
        <v>0</v>
      </c>
      <c r="MVQ89" s="651">
        <v>0</v>
      </c>
      <c r="MVR89" s="651">
        <v>0</v>
      </c>
      <c r="MVS89" s="651">
        <v>0</v>
      </c>
      <c r="MVT89" s="651">
        <v>0</v>
      </c>
      <c r="MVU89" s="651">
        <v>0</v>
      </c>
      <c r="MVV89" s="651">
        <v>0</v>
      </c>
      <c r="MVW89" s="651">
        <v>0</v>
      </c>
      <c r="MVX89" s="651">
        <v>0</v>
      </c>
      <c r="MVY89" s="651">
        <v>0</v>
      </c>
      <c r="MVZ89" s="651">
        <v>0</v>
      </c>
      <c r="MWA89" s="651">
        <v>0</v>
      </c>
      <c r="MWB89" s="651">
        <v>0</v>
      </c>
      <c r="MWC89" s="651">
        <v>0</v>
      </c>
      <c r="MWD89" s="651">
        <v>0</v>
      </c>
      <c r="MWE89" s="651">
        <v>0</v>
      </c>
      <c r="MWF89" s="651">
        <v>0</v>
      </c>
      <c r="MWG89" s="651">
        <v>0</v>
      </c>
      <c r="MWH89" s="651">
        <v>0</v>
      </c>
      <c r="MWI89" s="651">
        <v>0</v>
      </c>
      <c r="MWJ89" s="651">
        <v>0</v>
      </c>
      <c r="MWK89" s="651">
        <v>0</v>
      </c>
      <c r="MWL89" s="651">
        <v>0</v>
      </c>
      <c r="MWM89" s="651">
        <v>0</v>
      </c>
      <c r="MWN89" s="651">
        <v>0</v>
      </c>
      <c r="MWO89" s="651">
        <v>0</v>
      </c>
      <c r="MWP89" s="651">
        <v>0</v>
      </c>
      <c r="MWQ89" s="651">
        <v>0</v>
      </c>
      <c r="MWR89" s="651">
        <v>0</v>
      </c>
      <c r="MWS89" s="651">
        <v>0</v>
      </c>
      <c r="MWT89" s="651">
        <v>0</v>
      </c>
      <c r="MWU89" s="651">
        <v>0</v>
      </c>
      <c r="MWV89" s="651">
        <v>0</v>
      </c>
      <c r="MWW89" s="651">
        <v>0</v>
      </c>
      <c r="MWX89" s="651">
        <v>0</v>
      </c>
      <c r="MWY89" s="651">
        <v>0</v>
      </c>
      <c r="MWZ89" s="651">
        <v>0</v>
      </c>
      <c r="MXA89" s="651">
        <v>0</v>
      </c>
      <c r="MXB89" s="651">
        <v>0</v>
      </c>
      <c r="MXC89" s="651">
        <v>0</v>
      </c>
      <c r="MXD89" s="651">
        <v>0</v>
      </c>
      <c r="MXE89" s="651">
        <v>0</v>
      </c>
      <c r="MXF89" s="651">
        <v>0</v>
      </c>
      <c r="MXG89" s="651">
        <v>0</v>
      </c>
      <c r="MXH89" s="651">
        <v>0</v>
      </c>
      <c r="MXI89" s="651">
        <v>0</v>
      </c>
      <c r="MXJ89" s="651">
        <v>0</v>
      </c>
      <c r="MXK89" s="651">
        <v>0</v>
      </c>
      <c r="MXL89" s="651">
        <v>0</v>
      </c>
      <c r="MXM89" s="651">
        <v>0</v>
      </c>
      <c r="MXN89" s="651">
        <v>0</v>
      </c>
      <c r="MXO89" s="651">
        <v>0</v>
      </c>
      <c r="MXP89" s="651">
        <v>0</v>
      </c>
      <c r="MXQ89" s="651">
        <v>0</v>
      </c>
      <c r="MXR89" s="651">
        <v>0</v>
      </c>
      <c r="MXS89" s="651">
        <v>0</v>
      </c>
      <c r="MXT89" s="651">
        <v>0</v>
      </c>
      <c r="MXU89" s="651">
        <v>0</v>
      </c>
      <c r="MXV89" s="651">
        <v>0</v>
      </c>
      <c r="MXW89" s="651">
        <v>0</v>
      </c>
      <c r="MXX89" s="651">
        <v>0</v>
      </c>
      <c r="MXY89" s="651">
        <v>0</v>
      </c>
      <c r="MXZ89" s="651">
        <v>0</v>
      </c>
      <c r="MYA89" s="651">
        <v>0</v>
      </c>
      <c r="MYB89" s="651">
        <v>0</v>
      </c>
      <c r="MYC89" s="651">
        <v>0</v>
      </c>
      <c r="MYD89" s="651">
        <v>0</v>
      </c>
      <c r="MYE89" s="651">
        <v>0</v>
      </c>
      <c r="MYF89" s="651">
        <v>0</v>
      </c>
      <c r="MYG89" s="651">
        <v>0</v>
      </c>
      <c r="MYH89" s="651">
        <v>0</v>
      </c>
      <c r="MYI89" s="651">
        <v>0</v>
      </c>
      <c r="MYJ89" s="651">
        <v>0</v>
      </c>
      <c r="MYK89" s="651">
        <v>0</v>
      </c>
      <c r="MYL89" s="651">
        <v>0</v>
      </c>
      <c r="MYM89" s="651">
        <v>0</v>
      </c>
      <c r="MYN89" s="651">
        <v>0</v>
      </c>
      <c r="MYO89" s="651">
        <v>0</v>
      </c>
      <c r="MYP89" s="651">
        <v>0</v>
      </c>
      <c r="MYQ89" s="651">
        <v>0</v>
      </c>
      <c r="MYR89" s="651">
        <v>0</v>
      </c>
      <c r="MYS89" s="651">
        <v>0</v>
      </c>
      <c r="MYT89" s="651">
        <v>0</v>
      </c>
      <c r="MYU89" s="651">
        <v>0</v>
      </c>
      <c r="MYV89" s="651">
        <v>0</v>
      </c>
      <c r="MYW89" s="651">
        <v>0</v>
      </c>
      <c r="MYX89" s="651">
        <v>0</v>
      </c>
      <c r="MYY89" s="651">
        <v>0</v>
      </c>
      <c r="MYZ89" s="651">
        <v>0</v>
      </c>
      <c r="MZA89" s="651">
        <v>0</v>
      </c>
      <c r="MZB89" s="651">
        <v>0</v>
      </c>
      <c r="MZC89" s="651">
        <v>0</v>
      </c>
      <c r="MZD89" s="651">
        <v>0</v>
      </c>
      <c r="MZE89" s="651">
        <v>0</v>
      </c>
      <c r="MZF89" s="651">
        <v>0</v>
      </c>
      <c r="MZG89" s="651">
        <v>0</v>
      </c>
      <c r="MZH89" s="651">
        <v>0</v>
      </c>
      <c r="MZI89" s="651">
        <v>0</v>
      </c>
      <c r="MZJ89" s="651">
        <v>0</v>
      </c>
      <c r="MZK89" s="651">
        <v>0</v>
      </c>
      <c r="MZL89" s="651">
        <v>0</v>
      </c>
      <c r="MZM89" s="651">
        <v>0</v>
      </c>
      <c r="MZN89" s="651">
        <v>0</v>
      </c>
      <c r="MZO89" s="651">
        <v>0</v>
      </c>
      <c r="MZP89" s="651">
        <v>0</v>
      </c>
      <c r="MZQ89" s="651">
        <v>0</v>
      </c>
      <c r="MZR89" s="651">
        <v>0</v>
      </c>
      <c r="MZS89" s="651">
        <v>0</v>
      </c>
      <c r="MZT89" s="651">
        <v>0</v>
      </c>
      <c r="MZU89" s="651">
        <v>0</v>
      </c>
      <c r="MZV89" s="651">
        <v>0</v>
      </c>
      <c r="MZW89" s="651">
        <v>0</v>
      </c>
      <c r="MZX89" s="651">
        <v>0</v>
      </c>
      <c r="MZY89" s="651">
        <v>0</v>
      </c>
      <c r="MZZ89" s="651">
        <v>0</v>
      </c>
      <c r="NAA89" s="651">
        <v>0</v>
      </c>
      <c r="NAB89" s="651">
        <v>0</v>
      </c>
      <c r="NAC89" s="651">
        <v>0</v>
      </c>
      <c r="NAD89" s="651">
        <v>0</v>
      </c>
      <c r="NAE89" s="651">
        <v>0</v>
      </c>
      <c r="NAF89" s="651">
        <v>0</v>
      </c>
      <c r="NAG89" s="651">
        <v>0</v>
      </c>
      <c r="NAH89" s="651">
        <v>0</v>
      </c>
      <c r="NAI89" s="651">
        <v>0</v>
      </c>
      <c r="NAJ89" s="651">
        <v>0</v>
      </c>
      <c r="NAK89" s="651">
        <v>0</v>
      </c>
      <c r="NAL89" s="651">
        <v>0</v>
      </c>
      <c r="NAM89" s="651">
        <v>0</v>
      </c>
      <c r="NAN89" s="651">
        <v>0</v>
      </c>
      <c r="NAO89" s="651">
        <v>0</v>
      </c>
      <c r="NAP89" s="651">
        <v>0</v>
      </c>
      <c r="NAQ89" s="651">
        <v>0</v>
      </c>
      <c r="NAR89" s="651">
        <v>0</v>
      </c>
      <c r="NAS89" s="651">
        <v>0</v>
      </c>
      <c r="NAT89" s="651">
        <v>0</v>
      </c>
      <c r="NAU89" s="651">
        <v>0</v>
      </c>
      <c r="NAV89" s="651">
        <v>0</v>
      </c>
      <c r="NAW89" s="651">
        <v>0</v>
      </c>
      <c r="NAX89" s="651">
        <v>0</v>
      </c>
      <c r="NAY89" s="651">
        <v>0</v>
      </c>
      <c r="NAZ89" s="651">
        <v>0</v>
      </c>
      <c r="NBA89" s="651">
        <v>0</v>
      </c>
      <c r="NBB89" s="651">
        <v>0</v>
      </c>
      <c r="NBC89" s="651">
        <v>0</v>
      </c>
      <c r="NBD89" s="651">
        <v>0</v>
      </c>
      <c r="NBE89" s="651">
        <v>0</v>
      </c>
      <c r="NBF89" s="651">
        <v>0</v>
      </c>
      <c r="NBG89" s="651">
        <v>0</v>
      </c>
      <c r="NBH89" s="651">
        <v>0</v>
      </c>
      <c r="NBI89" s="651">
        <v>0</v>
      </c>
      <c r="NBJ89" s="651">
        <v>0</v>
      </c>
      <c r="NBK89" s="651">
        <v>0</v>
      </c>
      <c r="NBL89" s="651">
        <v>0</v>
      </c>
      <c r="NBM89" s="651">
        <v>0</v>
      </c>
      <c r="NBN89" s="651">
        <v>0</v>
      </c>
      <c r="NBO89" s="651">
        <v>0</v>
      </c>
      <c r="NBP89" s="651">
        <v>0</v>
      </c>
      <c r="NBQ89" s="651">
        <v>0</v>
      </c>
      <c r="NBR89" s="651">
        <v>0</v>
      </c>
      <c r="NBS89" s="651">
        <v>0</v>
      </c>
      <c r="NBT89" s="651">
        <v>0</v>
      </c>
      <c r="NBU89" s="651">
        <v>0</v>
      </c>
      <c r="NBV89" s="651">
        <v>0</v>
      </c>
      <c r="NBW89" s="651">
        <v>0</v>
      </c>
      <c r="NBX89" s="651">
        <v>0</v>
      </c>
      <c r="NBY89" s="651">
        <v>0</v>
      </c>
      <c r="NBZ89" s="651">
        <v>0</v>
      </c>
      <c r="NCA89" s="651">
        <v>0</v>
      </c>
      <c r="NCB89" s="651">
        <v>0</v>
      </c>
      <c r="NCC89" s="651">
        <v>0</v>
      </c>
      <c r="NCD89" s="651">
        <v>0</v>
      </c>
      <c r="NCE89" s="651">
        <v>0</v>
      </c>
      <c r="NCF89" s="651">
        <v>0</v>
      </c>
      <c r="NCG89" s="651">
        <v>0</v>
      </c>
      <c r="NCH89" s="651">
        <v>0</v>
      </c>
      <c r="NCI89" s="651">
        <v>0</v>
      </c>
      <c r="NCJ89" s="651">
        <v>0</v>
      </c>
      <c r="NCK89" s="651">
        <v>0</v>
      </c>
      <c r="NCL89" s="651">
        <v>0</v>
      </c>
      <c r="NCM89" s="651">
        <v>0</v>
      </c>
      <c r="NCN89" s="651">
        <v>0</v>
      </c>
      <c r="NCO89" s="651">
        <v>0</v>
      </c>
      <c r="NCP89" s="651">
        <v>0</v>
      </c>
      <c r="NCQ89" s="651">
        <v>0</v>
      </c>
      <c r="NCR89" s="651">
        <v>0</v>
      </c>
      <c r="NCS89" s="651">
        <v>0</v>
      </c>
      <c r="NCT89" s="651">
        <v>0</v>
      </c>
      <c r="NCU89" s="651">
        <v>0</v>
      </c>
      <c r="NCV89" s="651">
        <v>0</v>
      </c>
      <c r="NCW89" s="651">
        <v>0</v>
      </c>
      <c r="NCX89" s="651">
        <v>0</v>
      </c>
      <c r="NCY89" s="651">
        <v>0</v>
      </c>
      <c r="NCZ89" s="651">
        <v>0</v>
      </c>
      <c r="NDA89" s="651">
        <v>0</v>
      </c>
      <c r="NDB89" s="651">
        <v>0</v>
      </c>
      <c r="NDC89" s="651">
        <v>0</v>
      </c>
      <c r="NDD89" s="651">
        <v>0</v>
      </c>
      <c r="NDE89" s="651">
        <v>0</v>
      </c>
      <c r="NDF89" s="651">
        <v>0</v>
      </c>
      <c r="NDG89" s="651">
        <v>0</v>
      </c>
      <c r="NDH89" s="651">
        <v>0</v>
      </c>
      <c r="NDI89" s="651">
        <v>0</v>
      </c>
      <c r="NDJ89" s="651">
        <v>0</v>
      </c>
      <c r="NDK89" s="651">
        <v>0</v>
      </c>
      <c r="NDL89" s="651">
        <v>0</v>
      </c>
      <c r="NDM89" s="651">
        <v>0</v>
      </c>
      <c r="NDN89" s="651">
        <v>0</v>
      </c>
      <c r="NDO89" s="651">
        <v>0</v>
      </c>
      <c r="NDP89" s="651">
        <v>0</v>
      </c>
      <c r="NDQ89" s="651">
        <v>0</v>
      </c>
      <c r="NDR89" s="651">
        <v>0</v>
      </c>
      <c r="NDS89" s="651">
        <v>0</v>
      </c>
      <c r="NDT89" s="651">
        <v>0</v>
      </c>
      <c r="NDU89" s="651">
        <v>0</v>
      </c>
      <c r="NDV89" s="651">
        <v>0</v>
      </c>
      <c r="NDW89" s="651">
        <v>0</v>
      </c>
      <c r="NDX89" s="651">
        <v>0</v>
      </c>
      <c r="NDY89" s="651">
        <v>0</v>
      </c>
      <c r="NDZ89" s="651">
        <v>0</v>
      </c>
      <c r="NEA89" s="651">
        <v>0</v>
      </c>
      <c r="NEB89" s="651">
        <v>0</v>
      </c>
      <c r="NEC89" s="651">
        <v>0</v>
      </c>
      <c r="NED89" s="651">
        <v>0</v>
      </c>
      <c r="NEE89" s="651">
        <v>0</v>
      </c>
      <c r="NEF89" s="651">
        <v>0</v>
      </c>
      <c r="NEG89" s="651">
        <v>0</v>
      </c>
      <c r="NEH89" s="651">
        <v>0</v>
      </c>
      <c r="NEI89" s="651">
        <v>0</v>
      </c>
      <c r="NEJ89" s="651">
        <v>0</v>
      </c>
      <c r="NEK89" s="651">
        <v>0</v>
      </c>
      <c r="NEL89" s="651">
        <v>0</v>
      </c>
      <c r="NEM89" s="651">
        <v>0</v>
      </c>
      <c r="NEN89" s="651">
        <v>0</v>
      </c>
      <c r="NEO89" s="651">
        <v>0</v>
      </c>
      <c r="NEP89" s="651">
        <v>0</v>
      </c>
      <c r="NEQ89" s="651">
        <v>0</v>
      </c>
      <c r="NER89" s="651">
        <v>0</v>
      </c>
      <c r="NES89" s="651">
        <v>0</v>
      </c>
      <c r="NET89" s="651">
        <v>0</v>
      </c>
      <c r="NEU89" s="651">
        <v>0</v>
      </c>
      <c r="NEV89" s="651">
        <v>0</v>
      </c>
      <c r="NEW89" s="651">
        <v>0</v>
      </c>
      <c r="NEX89" s="651">
        <v>0</v>
      </c>
      <c r="NEY89" s="651">
        <v>0</v>
      </c>
      <c r="NEZ89" s="651">
        <v>0</v>
      </c>
      <c r="NFA89" s="651">
        <v>0</v>
      </c>
      <c r="NFB89" s="651">
        <v>0</v>
      </c>
      <c r="NFC89" s="651">
        <v>0</v>
      </c>
      <c r="NFD89" s="651">
        <v>0</v>
      </c>
      <c r="NFE89" s="651">
        <v>0</v>
      </c>
      <c r="NFF89" s="651">
        <v>0</v>
      </c>
      <c r="NFG89" s="651">
        <v>0</v>
      </c>
      <c r="NFH89" s="651">
        <v>0</v>
      </c>
      <c r="NFI89" s="651">
        <v>0</v>
      </c>
      <c r="NFJ89" s="651">
        <v>0</v>
      </c>
      <c r="NFK89" s="651">
        <v>0</v>
      </c>
      <c r="NFL89" s="651">
        <v>0</v>
      </c>
      <c r="NFM89" s="651">
        <v>0</v>
      </c>
      <c r="NFN89" s="651">
        <v>0</v>
      </c>
      <c r="NFO89" s="651">
        <v>0</v>
      </c>
      <c r="NFP89" s="651">
        <v>0</v>
      </c>
      <c r="NFQ89" s="651">
        <v>0</v>
      </c>
      <c r="NFR89" s="651">
        <v>0</v>
      </c>
      <c r="NFS89" s="651">
        <v>0</v>
      </c>
      <c r="NFT89" s="651">
        <v>0</v>
      </c>
      <c r="NFU89" s="651">
        <v>0</v>
      </c>
      <c r="NFV89" s="651">
        <v>0</v>
      </c>
      <c r="NFW89" s="651">
        <v>0</v>
      </c>
      <c r="NFX89" s="651">
        <v>0</v>
      </c>
      <c r="NFY89" s="651">
        <v>0</v>
      </c>
      <c r="NFZ89" s="651">
        <v>0</v>
      </c>
      <c r="NGA89" s="651">
        <v>0</v>
      </c>
      <c r="NGB89" s="651">
        <v>0</v>
      </c>
      <c r="NGC89" s="651">
        <v>0</v>
      </c>
      <c r="NGD89" s="651">
        <v>0</v>
      </c>
      <c r="NGE89" s="651">
        <v>0</v>
      </c>
      <c r="NGF89" s="651">
        <v>0</v>
      </c>
      <c r="NGG89" s="651">
        <v>0</v>
      </c>
      <c r="NGH89" s="651">
        <v>0</v>
      </c>
      <c r="NGI89" s="651">
        <v>0</v>
      </c>
      <c r="NGJ89" s="651">
        <v>0</v>
      </c>
      <c r="NGK89" s="651">
        <v>0</v>
      </c>
      <c r="NGL89" s="651">
        <v>0</v>
      </c>
      <c r="NGM89" s="651">
        <v>0</v>
      </c>
      <c r="NGN89" s="651">
        <v>0</v>
      </c>
      <c r="NGO89" s="651">
        <v>0</v>
      </c>
      <c r="NGP89" s="651">
        <v>0</v>
      </c>
      <c r="NGQ89" s="651">
        <v>0</v>
      </c>
      <c r="NGR89" s="651">
        <v>0</v>
      </c>
      <c r="NGS89" s="651">
        <v>0</v>
      </c>
      <c r="NGT89" s="651">
        <v>0</v>
      </c>
      <c r="NGU89" s="651">
        <v>0</v>
      </c>
      <c r="NGV89" s="651">
        <v>0</v>
      </c>
      <c r="NGW89" s="651">
        <v>0</v>
      </c>
      <c r="NGX89" s="651">
        <v>0</v>
      </c>
      <c r="NGY89" s="651">
        <v>0</v>
      </c>
      <c r="NGZ89" s="651">
        <v>0</v>
      </c>
      <c r="NHA89" s="651">
        <v>0</v>
      </c>
      <c r="NHB89" s="651">
        <v>0</v>
      </c>
      <c r="NHC89" s="651">
        <v>0</v>
      </c>
      <c r="NHD89" s="651">
        <v>0</v>
      </c>
      <c r="NHE89" s="651">
        <v>0</v>
      </c>
      <c r="NHF89" s="651">
        <v>0</v>
      </c>
      <c r="NHG89" s="651">
        <v>0</v>
      </c>
      <c r="NHH89" s="651">
        <v>0</v>
      </c>
      <c r="NHI89" s="651">
        <v>0</v>
      </c>
      <c r="NHJ89" s="651">
        <v>0</v>
      </c>
      <c r="NHK89" s="651">
        <v>0</v>
      </c>
      <c r="NHL89" s="651">
        <v>0</v>
      </c>
      <c r="NHM89" s="651">
        <v>0</v>
      </c>
      <c r="NHN89" s="651">
        <v>0</v>
      </c>
      <c r="NHO89" s="651">
        <v>0</v>
      </c>
      <c r="NHP89" s="651">
        <v>0</v>
      </c>
      <c r="NHQ89" s="651">
        <v>0</v>
      </c>
      <c r="NHR89" s="651">
        <v>0</v>
      </c>
      <c r="NHS89" s="651">
        <v>0</v>
      </c>
      <c r="NHT89" s="651">
        <v>0</v>
      </c>
      <c r="NHU89" s="651">
        <v>0</v>
      </c>
      <c r="NHV89" s="651">
        <v>0</v>
      </c>
      <c r="NHW89" s="651">
        <v>0</v>
      </c>
      <c r="NHX89" s="651">
        <v>0</v>
      </c>
      <c r="NHY89" s="651">
        <v>0</v>
      </c>
      <c r="NHZ89" s="651">
        <v>0</v>
      </c>
      <c r="NIA89" s="651">
        <v>0</v>
      </c>
      <c r="NIB89" s="651">
        <v>0</v>
      </c>
      <c r="NIC89" s="651">
        <v>0</v>
      </c>
      <c r="NID89" s="651">
        <v>0</v>
      </c>
      <c r="NIE89" s="651">
        <v>0</v>
      </c>
      <c r="NIF89" s="651">
        <v>0</v>
      </c>
      <c r="NIG89" s="651">
        <v>0</v>
      </c>
      <c r="NIH89" s="651">
        <v>0</v>
      </c>
      <c r="NII89" s="651">
        <v>0</v>
      </c>
      <c r="NIJ89" s="651">
        <v>0</v>
      </c>
      <c r="NIK89" s="651">
        <v>0</v>
      </c>
      <c r="NIL89" s="651">
        <v>0</v>
      </c>
      <c r="NIM89" s="651">
        <v>0</v>
      </c>
      <c r="NIN89" s="651">
        <v>0</v>
      </c>
      <c r="NIO89" s="651">
        <v>0</v>
      </c>
      <c r="NIP89" s="651">
        <v>0</v>
      </c>
      <c r="NIQ89" s="651">
        <v>0</v>
      </c>
      <c r="NIR89" s="651">
        <v>0</v>
      </c>
      <c r="NIS89" s="651">
        <v>0</v>
      </c>
      <c r="NIT89" s="651">
        <v>0</v>
      </c>
      <c r="NIU89" s="651">
        <v>0</v>
      </c>
      <c r="NIV89" s="651">
        <v>0</v>
      </c>
      <c r="NIW89" s="651">
        <v>0</v>
      </c>
      <c r="NIX89" s="651">
        <v>0</v>
      </c>
      <c r="NIY89" s="651">
        <v>0</v>
      </c>
      <c r="NIZ89" s="651">
        <v>0</v>
      </c>
      <c r="NJA89" s="651">
        <v>0</v>
      </c>
      <c r="NJB89" s="651">
        <v>0</v>
      </c>
      <c r="NJC89" s="651">
        <v>0</v>
      </c>
      <c r="NJD89" s="651">
        <v>0</v>
      </c>
      <c r="NJE89" s="651">
        <v>0</v>
      </c>
      <c r="NJF89" s="651">
        <v>0</v>
      </c>
      <c r="NJG89" s="651">
        <v>0</v>
      </c>
      <c r="NJH89" s="651">
        <v>0</v>
      </c>
      <c r="NJI89" s="651">
        <v>0</v>
      </c>
      <c r="NJJ89" s="651">
        <v>0</v>
      </c>
      <c r="NJK89" s="651">
        <v>0</v>
      </c>
      <c r="NJL89" s="651">
        <v>0</v>
      </c>
      <c r="NJM89" s="651">
        <v>0</v>
      </c>
      <c r="NJN89" s="651">
        <v>0</v>
      </c>
      <c r="NJO89" s="651">
        <v>0</v>
      </c>
      <c r="NJP89" s="651">
        <v>0</v>
      </c>
      <c r="NJQ89" s="651">
        <v>0</v>
      </c>
      <c r="NJR89" s="651">
        <v>0</v>
      </c>
      <c r="NJS89" s="651">
        <v>0</v>
      </c>
      <c r="NJT89" s="651">
        <v>0</v>
      </c>
      <c r="NJU89" s="651">
        <v>0</v>
      </c>
      <c r="NJV89" s="651">
        <v>0</v>
      </c>
      <c r="NJW89" s="651">
        <v>0</v>
      </c>
      <c r="NJX89" s="651">
        <v>0</v>
      </c>
      <c r="NJY89" s="651">
        <v>0</v>
      </c>
      <c r="NJZ89" s="651">
        <v>0</v>
      </c>
      <c r="NKA89" s="651">
        <v>0</v>
      </c>
      <c r="NKB89" s="651">
        <v>0</v>
      </c>
      <c r="NKC89" s="651">
        <v>0</v>
      </c>
      <c r="NKD89" s="651">
        <v>0</v>
      </c>
      <c r="NKE89" s="651">
        <v>0</v>
      </c>
      <c r="NKF89" s="651">
        <v>0</v>
      </c>
      <c r="NKG89" s="651">
        <v>0</v>
      </c>
      <c r="NKH89" s="651">
        <v>0</v>
      </c>
      <c r="NKI89" s="651">
        <v>0</v>
      </c>
      <c r="NKJ89" s="651">
        <v>0</v>
      </c>
      <c r="NKK89" s="651">
        <v>0</v>
      </c>
      <c r="NKL89" s="651">
        <v>0</v>
      </c>
      <c r="NKM89" s="651">
        <v>0</v>
      </c>
      <c r="NKN89" s="651">
        <v>0</v>
      </c>
      <c r="NKO89" s="651">
        <v>0</v>
      </c>
      <c r="NKP89" s="651">
        <v>0</v>
      </c>
      <c r="NKQ89" s="651">
        <v>0</v>
      </c>
      <c r="NKR89" s="651">
        <v>0</v>
      </c>
      <c r="NKS89" s="651">
        <v>0</v>
      </c>
      <c r="NKT89" s="651">
        <v>0</v>
      </c>
      <c r="NKU89" s="651">
        <v>0</v>
      </c>
      <c r="NKV89" s="651">
        <v>0</v>
      </c>
      <c r="NKW89" s="651">
        <v>0</v>
      </c>
      <c r="NKX89" s="651">
        <v>0</v>
      </c>
      <c r="NKY89" s="651">
        <v>0</v>
      </c>
      <c r="NKZ89" s="651">
        <v>0</v>
      </c>
      <c r="NLA89" s="651">
        <v>0</v>
      </c>
      <c r="NLB89" s="651">
        <v>0</v>
      </c>
      <c r="NLC89" s="651">
        <v>0</v>
      </c>
      <c r="NLD89" s="651">
        <v>0</v>
      </c>
      <c r="NLE89" s="651">
        <v>0</v>
      </c>
      <c r="NLF89" s="651">
        <v>0</v>
      </c>
      <c r="NLG89" s="651">
        <v>0</v>
      </c>
      <c r="NLH89" s="651">
        <v>0</v>
      </c>
      <c r="NLI89" s="651">
        <v>0</v>
      </c>
      <c r="NLJ89" s="651">
        <v>0</v>
      </c>
      <c r="NLK89" s="651">
        <v>0</v>
      </c>
      <c r="NLL89" s="651">
        <v>0</v>
      </c>
      <c r="NLM89" s="651">
        <v>0</v>
      </c>
      <c r="NLN89" s="651">
        <v>0</v>
      </c>
      <c r="NLO89" s="651">
        <v>0</v>
      </c>
      <c r="NLP89" s="651">
        <v>0</v>
      </c>
      <c r="NLQ89" s="651">
        <v>0</v>
      </c>
      <c r="NLR89" s="651">
        <v>0</v>
      </c>
      <c r="NLS89" s="651">
        <v>0</v>
      </c>
      <c r="NLT89" s="651">
        <v>0</v>
      </c>
      <c r="NLU89" s="651">
        <v>0</v>
      </c>
      <c r="NLV89" s="651">
        <v>0</v>
      </c>
      <c r="NLW89" s="651">
        <v>0</v>
      </c>
      <c r="NLX89" s="651">
        <v>0</v>
      </c>
      <c r="NLY89" s="651">
        <v>0</v>
      </c>
      <c r="NLZ89" s="651">
        <v>0</v>
      </c>
      <c r="NMA89" s="651">
        <v>0</v>
      </c>
      <c r="NMB89" s="651">
        <v>0</v>
      </c>
      <c r="NMC89" s="651">
        <v>0</v>
      </c>
      <c r="NMD89" s="651">
        <v>0</v>
      </c>
      <c r="NME89" s="651">
        <v>0</v>
      </c>
      <c r="NMF89" s="651">
        <v>0</v>
      </c>
      <c r="NMG89" s="651">
        <v>0</v>
      </c>
      <c r="NMH89" s="651">
        <v>0</v>
      </c>
      <c r="NMI89" s="651">
        <v>0</v>
      </c>
      <c r="NMJ89" s="651">
        <v>0</v>
      </c>
      <c r="NMK89" s="651">
        <v>0</v>
      </c>
      <c r="NML89" s="651">
        <v>0</v>
      </c>
      <c r="NMM89" s="651">
        <v>0</v>
      </c>
      <c r="NMN89" s="651">
        <v>0</v>
      </c>
      <c r="NMO89" s="651">
        <v>0</v>
      </c>
      <c r="NMP89" s="651">
        <v>0</v>
      </c>
      <c r="NMQ89" s="651">
        <v>0</v>
      </c>
      <c r="NMR89" s="651">
        <v>0</v>
      </c>
      <c r="NMS89" s="651">
        <v>0</v>
      </c>
      <c r="NMT89" s="651">
        <v>0</v>
      </c>
      <c r="NMU89" s="651">
        <v>0</v>
      </c>
      <c r="NMV89" s="651">
        <v>0</v>
      </c>
      <c r="NMW89" s="651">
        <v>0</v>
      </c>
      <c r="NMX89" s="651">
        <v>0</v>
      </c>
      <c r="NMY89" s="651">
        <v>0</v>
      </c>
      <c r="NMZ89" s="651">
        <v>0</v>
      </c>
      <c r="NNA89" s="651">
        <v>0</v>
      </c>
      <c r="NNB89" s="651">
        <v>0</v>
      </c>
      <c r="NNC89" s="651">
        <v>0</v>
      </c>
      <c r="NND89" s="651">
        <v>0</v>
      </c>
      <c r="NNE89" s="651">
        <v>0</v>
      </c>
      <c r="NNF89" s="651">
        <v>0</v>
      </c>
      <c r="NNG89" s="651">
        <v>0</v>
      </c>
      <c r="NNH89" s="651">
        <v>0</v>
      </c>
      <c r="NNI89" s="651">
        <v>0</v>
      </c>
      <c r="NNJ89" s="651">
        <v>0</v>
      </c>
      <c r="NNK89" s="651">
        <v>0</v>
      </c>
      <c r="NNL89" s="651">
        <v>0</v>
      </c>
      <c r="NNM89" s="651">
        <v>0</v>
      </c>
      <c r="NNN89" s="651">
        <v>0</v>
      </c>
      <c r="NNO89" s="651">
        <v>0</v>
      </c>
      <c r="NNP89" s="651">
        <v>0</v>
      </c>
      <c r="NNQ89" s="651">
        <v>0</v>
      </c>
      <c r="NNR89" s="651">
        <v>0</v>
      </c>
      <c r="NNS89" s="651">
        <v>0</v>
      </c>
      <c r="NNT89" s="651">
        <v>0</v>
      </c>
      <c r="NNU89" s="651">
        <v>0</v>
      </c>
      <c r="NNV89" s="651">
        <v>0</v>
      </c>
      <c r="NNW89" s="651">
        <v>0</v>
      </c>
      <c r="NNX89" s="651">
        <v>0</v>
      </c>
      <c r="NNY89" s="651">
        <v>0</v>
      </c>
      <c r="NNZ89" s="651">
        <v>0</v>
      </c>
      <c r="NOA89" s="651">
        <v>0</v>
      </c>
      <c r="NOB89" s="651">
        <v>0</v>
      </c>
      <c r="NOC89" s="651">
        <v>0</v>
      </c>
      <c r="NOD89" s="651">
        <v>0</v>
      </c>
      <c r="NOE89" s="651">
        <v>0</v>
      </c>
      <c r="NOF89" s="651">
        <v>0</v>
      </c>
      <c r="NOG89" s="651">
        <v>0</v>
      </c>
      <c r="NOH89" s="651">
        <v>0</v>
      </c>
      <c r="NOI89" s="651">
        <v>0</v>
      </c>
      <c r="NOJ89" s="651">
        <v>0</v>
      </c>
      <c r="NOK89" s="651">
        <v>0</v>
      </c>
      <c r="NOL89" s="651">
        <v>0</v>
      </c>
      <c r="NOM89" s="651">
        <v>0</v>
      </c>
      <c r="NON89" s="651">
        <v>0</v>
      </c>
      <c r="NOO89" s="651">
        <v>0</v>
      </c>
      <c r="NOP89" s="651">
        <v>0</v>
      </c>
      <c r="NOQ89" s="651">
        <v>0</v>
      </c>
      <c r="NOR89" s="651">
        <v>0</v>
      </c>
      <c r="NOS89" s="651">
        <v>0</v>
      </c>
      <c r="NOT89" s="651">
        <v>0</v>
      </c>
      <c r="NOU89" s="651">
        <v>0</v>
      </c>
      <c r="NOV89" s="651">
        <v>0</v>
      </c>
      <c r="NOW89" s="651">
        <v>0</v>
      </c>
      <c r="NOX89" s="651">
        <v>0</v>
      </c>
      <c r="NOY89" s="651">
        <v>0</v>
      </c>
      <c r="NOZ89" s="651">
        <v>0</v>
      </c>
      <c r="NPA89" s="651">
        <v>0</v>
      </c>
      <c r="NPB89" s="651">
        <v>0</v>
      </c>
      <c r="NPC89" s="651">
        <v>0</v>
      </c>
      <c r="NPD89" s="651">
        <v>0</v>
      </c>
      <c r="NPE89" s="651">
        <v>0</v>
      </c>
      <c r="NPF89" s="651">
        <v>0</v>
      </c>
      <c r="NPG89" s="651">
        <v>0</v>
      </c>
      <c r="NPH89" s="651">
        <v>0</v>
      </c>
      <c r="NPI89" s="651">
        <v>0</v>
      </c>
      <c r="NPJ89" s="651">
        <v>0</v>
      </c>
      <c r="NPK89" s="651">
        <v>0</v>
      </c>
      <c r="NPL89" s="651">
        <v>0</v>
      </c>
      <c r="NPM89" s="651">
        <v>0</v>
      </c>
      <c r="NPN89" s="651">
        <v>0</v>
      </c>
      <c r="NPO89" s="651">
        <v>0</v>
      </c>
      <c r="NPP89" s="651">
        <v>0</v>
      </c>
      <c r="NPQ89" s="651">
        <v>0</v>
      </c>
      <c r="NPR89" s="651">
        <v>0</v>
      </c>
      <c r="NPS89" s="651">
        <v>0</v>
      </c>
      <c r="NPT89" s="651">
        <v>0</v>
      </c>
      <c r="NPU89" s="651">
        <v>0</v>
      </c>
      <c r="NPV89" s="651">
        <v>0</v>
      </c>
      <c r="NPW89" s="651">
        <v>0</v>
      </c>
      <c r="NPX89" s="651">
        <v>0</v>
      </c>
      <c r="NPY89" s="651">
        <v>0</v>
      </c>
      <c r="NPZ89" s="651">
        <v>0</v>
      </c>
      <c r="NQA89" s="651">
        <v>0</v>
      </c>
      <c r="NQB89" s="651">
        <v>0</v>
      </c>
      <c r="NQC89" s="651">
        <v>0</v>
      </c>
      <c r="NQD89" s="651">
        <v>0</v>
      </c>
      <c r="NQE89" s="651">
        <v>0</v>
      </c>
      <c r="NQF89" s="651">
        <v>0</v>
      </c>
      <c r="NQG89" s="651">
        <v>0</v>
      </c>
      <c r="NQH89" s="651">
        <v>0</v>
      </c>
      <c r="NQI89" s="651">
        <v>0</v>
      </c>
      <c r="NQJ89" s="651">
        <v>0</v>
      </c>
      <c r="NQK89" s="651">
        <v>0</v>
      </c>
      <c r="NQL89" s="651">
        <v>0</v>
      </c>
      <c r="NQM89" s="651">
        <v>0</v>
      </c>
      <c r="NQN89" s="651">
        <v>0</v>
      </c>
      <c r="NQO89" s="651">
        <v>0</v>
      </c>
      <c r="NQP89" s="651">
        <v>0</v>
      </c>
      <c r="NQQ89" s="651">
        <v>0</v>
      </c>
      <c r="NQR89" s="651">
        <v>0</v>
      </c>
      <c r="NQS89" s="651">
        <v>0</v>
      </c>
      <c r="NQT89" s="651">
        <v>0</v>
      </c>
      <c r="NQU89" s="651">
        <v>0</v>
      </c>
      <c r="NQV89" s="651">
        <v>0</v>
      </c>
      <c r="NQW89" s="651">
        <v>0</v>
      </c>
      <c r="NQX89" s="651">
        <v>0</v>
      </c>
      <c r="NQY89" s="651">
        <v>0</v>
      </c>
      <c r="NQZ89" s="651">
        <v>0</v>
      </c>
      <c r="NRA89" s="651">
        <v>0</v>
      </c>
      <c r="NRB89" s="651">
        <v>0</v>
      </c>
      <c r="NRC89" s="651">
        <v>0</v>
      </c>
      <c r="NRD89" s="651">
        <v>0</v>
      </c>
      <c r="NRE89" s="651">
        <v>0</v>
      </c>
      <c r="NRF89" s="651">
        <v>0</v>
      </c>
      <c r="NRG89" s="651">
        <v>0</v>
      </c>
      <c r="NRH89" s="651">
        <v>0</v>
      </c>
      <c r="NRI89" s="651">
        <v>0</v>
      </c>
      <c r="NRJ89" s="651">
        <v>0</v>
      </c>
      <c r="NRK89" s="651">
        <v>0</v>
      </c>
      <c r="NRL89" s="651">
        <v>0</v>
      </c>
      <c r="NRM89" s="651">
        <v>0</v>
      </c>
      <c r="NRN89" s="651">
        <v>0</v>
      </c>
      <c r="NRO89" s="651">
        <v>0</v>
      </c>
      <c r="NRP89" s="651">
        <v>0</v>
      </c>
      <c r="NRQ89" s="651">
        <v>0</v>
      </c>
      <c r="NRR89" s="651">
        <v>0</v>
      </c>
      <c r="NRS89" s="651">
        <v>0</v>
      </c>
      <c r="NRT89" s="651">
        <v>0</v>
      </c>
      <c r="NRU89" s="651">
        <v>0</v>
      </c>
      <c r="NRV89" s="651">
        <v>0</v>
      </c>
      <c r="NRW89" s="651">
        <v>0</v>
      </c>
      <c r="NRX89" s="651">
        <v>0</v>
      </c>
      <c r="NRY89" s="651">
        <v>0</v>
      </c>
      <c r="NRZ89" s="651">
        <v>0</v>
      </c>
      <c r="NSA89" s="651">
        <v>0</v>
      </c>
      <c r="NSB89" s="651">
        <v>0</v>
      </c>
      <c r="NSC89" s="651">
        <v>0</v>
      </c>
      <c r="NSD89" s="651">
        <v>0</v>
      </c>
      <c r="NSE89" s="651">
        <v>0</v>
      </c>
      <c r="NSF89" s="651">
        <v>0</v>
      </c>
      <c r="NSG89" s="651">
        <v>0</v>
      </c>
      <c r="NSH89" s="651">
        <v>0</v>
      </c>
      <c r="NSI89" s="651">
        <v>0</v>
      </c>
      <c r="NSJ89" s="651">
        <v>0</v>
      </c>
      <c r="NSK89" s="651">
        <v>0</v>
      </c>
      <c r="NSL89" s="651">
        <v>0</v>
      </c>
      <c r="NSM89" s="651">
        <v>0</v>
      </c>
      <c r="NSN89" s="651">
        <v>0</v>
      </c>
      <c r="NSO89" s="651">
        <v>0</v>
      </c>
      <c r="NSP89" s="651">
        <v>0</v>
      </c>
      <c r="NSQ89" s="651">
        <v>0</v>
      </c>
      <c r="NSR89" s="651">
        <v>0</v>
      </c>
      <c r="NSS89" s="651">
        <v>0</v>
      </c>
      <c r="NST89" s="651">
        <v>0</v>
      </c>
      <c r="NSU89" s="651">
        <v>0</v>
      </c>
      <c r="NSV89" s="651">
        <v>0</v>
      </c>
      <c r="NSW89" s="651">
        <v>0</v>
      </c>
      <c r="NSX89" s="651">
        <v>0</v>
      </c>
      <c r="NSY89" s="651">
        <v>0</v>
      </c>
      <c r="NSZ89" s="651">
        <v>0</v>
      </c>
      <c r="NTA89" s="651">
        <v>0</v>
      </c>
      <c r="NTB89" s="651">
        <v>0</v>
      </c>
      <c r="NTC89" s="651">
        <v>0</v>
      </c>
      <c r="NTD89" s="651">
        <v>0</v>
      </c>
      <c r="NTE89" s="651">
        <v>0</v>
      </c>
      <c r="NTF89" s="651">
        <v>0</v>
      </c>
      <c r="NTG89" s="651">
        <v>0</v>
      </c>
      <c r="NTH89" s="651">
        <v>0</v>
      </c>
      <c r="NTI89" s="651">
        <v>0</v>
      </c>
      <c r="NTJ89" s="651">
        <v>0</v>
      </c>
      <c r="NTK89" s="651">
        <v>0</v>
      </c>
      <c r="NTL89" s="651">
        <v>0</v>
      </c>
      <c r="NTM89" s="651">
        <v>0</v>
      </c>
      <c r="NTN89" s="651">
        <v>0</v>
      </c>
      <c r="NTO89" s="651">
        <v>0</v>
      </c>
      <c r="NTP89" s="651">
        <v>0</v>
      </c>
      <c r="NTQ89" s="651">
        <v>0</v>
      </c>
      <c r="NTR89" s="651">
        <v>0</v>
      </c>
      <c r="NTS89" s="651">
        <v>0</v>
      </c>
      <c r="NTT89" s="651">
        <v>0</v>
      </c>
      <c r="NTU89" s="651">
        <v>0</v>
      </c>
      <c r="NTV89" s="651">
        <v>0</v>
      </c>
      <c r="NTW89" s="651">
        <v>0</v>
      </c>
      <c r="NTX89" s="651">
        <v>0</v>
      </c>
      <c r="NTY89" s="651">
        <v>0</v>
      </c>
      <c r="NTZ89" s="651">
        <v>0</v>
      </c>
      <c r="NUA89" s="651">
        <v>0</v>
      </c>
      <c r="NUB89" s="651">
        <v>0</v>
      </c>
      <c r="NUC89" s="651">
        <v>0</v>
      </c>
      <c r="NUD89" s="651">
        <v>0</v>
      </c>
      <c r="NUE89" s="651">
        <v>0</v>
      </c>
      <c r="NUF89" s="651">
        <v>0</v>
      </c>
      <c r="NUG89" s="651">
        <v>0</v>
      </c>
      <c r="NUH89" s="651">
        <v>0</v>
      </c>
      <c r="NUI89" s="651">
        <v>0</v>
      </c>
      <c r="NUJ89" s="651">
        <v>0</v>
      </c>
      <c r="NUK89" s="651">
        <v>0</v>
      </c>
      <c r="NUL89" s="651">
        <v>0</v>
      </c>
      <c r="NUM89" s="651">
        <v>0</v>
      </c>
      <c r="NUN89" s="651">
        <v>0</v>
      </c>
      <c r="NUO89" s="651">
        <v>0</v>
      </c>
      <c r="NUP89" s="651">
        <v>0</v>
      </c>
      <c r="NUQ89" s="651">
        <v>0</v>
      </c>
      <c r="NUR89" s="651">
        <v>0</v>
      </c>
      <c r="NUS89" s="651">
        <v>0</v>
      </c>
      <c r="NUT89" s="651">
        <v>0</v>
      </c>
      <c r="NUU89" s="651">
        <v>0</v>
      </c>
      <c r="NUV89" s="651">
        <v>0</v>
      </c>
      <c r="NUW89" s="651">
        <v>0</v>
      </c>
      <c r="NUX89" s="651">
        <v>0</v>
      </c>
      <c r="NUY89" s="651">
        <v>0</v>
      </c>
      <c r="NUZ89" s="651">
        <v>0</v>
      </c>
      <c r="NVA89" s="651">
        <v>0</v>
      </c>
      <c r="NVB89" s="651">
        <v>0</v>
      </c>
      <c r="NVC89" s="651">
        <v>0</v>
      </c>
      <c r="NVD89" s="651">
        <v>0</v>
      </c>
      <c r="NVE89" s="651">
        <v>0</v>
      </c>
      <c r="NVF89" s="651">
        <v>0</v>
      </c>
      <c r="NVG89" s="651">
        <v>0</v>
      </c>
      <c r="NVH89" s="651">
        <v>0</v>
      </c>
      <c r="NVI89" s="651">
        <v>0</v>
      </c>
      <c r="NVJ89" s="651">
        <v>0</v>
      </c>
      <c r="NVK89" s="651">
        <v>0</v>
      </c>
      <c r="NVL89" s="651">
        <v>0</v>
      </c>
      <c r="NVM89" s="651">
        <v>0</v>
      </c>
      <c r="NVN89" s="651">
        <v>0</v>
      </c>
      <c r="NVO89" s="651">
        <v>0</v>
      </c>
      <c r="NVP89" s="651">
        <v>0</v>
      </c>
      <c r="NVQ89" s="651">
        <v>0</v>
      </c>
      <c r="NVR89" s="651">
        <v>0</v>
      </c>
      <c r="NVS89" s="651">
        <v>0</v>
      </c>
      <c r="NVT89" s="651">
        <v>0</v>
      </c>
      <c r="NVU89" s="651">
        <v>0</v>
      </c>
      <c r="NVV89" s="651">
        <v>0</v>
      </c>
      <c r="NVW89" s="651">
        <v>0</v>
      </c>
      <c r="NVX89" s="651">
        <v>0</v>
      </c>
      <c r="NVY89" s="651">
        <v>0</v>
      </c>
      <c r="NVZ89" s="651">
        <v>0</v>
      </c>
      <c r="NWA89" s="651">
        <v>0</v>
      </c>
      <c r="NWB89" s="651">
        <v>0</v>
      </c>
      <c r="NWC89" s="651">
        <v>0</v>
      </c>
      <c r="NWD89" s="651">
        <v>0</v>
      </c>
      <c r="NWE89" s="651">
        <v>0</v>
      </c>
      <c r="NWF89" s="651">
        <v>0</v>
      </c>
      <c r="NWG89" s="651">
        <v>0</v>
      </c>
      <c r="NWH89" s="651">
        <v>0</v>
      </c>
      <c r="NWI89" s="651">
        <v>0</v>
      </c>
      <c r="NWJ89" s="651">
        <v>0</v>
      </c>
      <c r="NWK89" s="651">
        <v>0</v>
      </c>
      <c r="NWL89" s="651">
        <v>0</v>
      </c>
      <c r="NWM89" s="651">
        <v>0</v>
      </c>
      <c r="NWN89" s="651">
        <v>0</v>
      </c>
      <c r="NWO89" s="651">
        <v>0</v>
      </c>
      <c r="NWP89" s="651">
        <v>0</v>
      </c>
      <c r="NWQ89" s="651">
        <v>0</v>
      </c>
      <c r="NWR89" s="651">
        <v>0</v>
      </c>
      <c r="NWS89" s="651">
        <v>0</v>
      </c>
      <c r="NWT89" s="651">
        <v>0</v>
      </c>
      <c r="NWU89" s="651">
        <v>0</v>
      </c>
      <c r="NWV89" s="651">
        <v>0</v>
      </c>
      <c r="NWW89" s="651">
        <v>0</v>
      </c>
      <c r="NWX89" s="651">
        <v>0</v>
      </c>
      <c r="NWY89" s="651">
        <v>0</v>
      </c>
      <c r="NWZ89" s="651">
        <v>0</v>
      </c>
      <c r="NXA89" s="651">
        <v>0</v>
      </c>
      <c r="NXB89" s="651">
        <v>0</v>
      </c>
      <c r="NXC89" s="651">
        <v>0</v>
      </c>
      <c r="NXD89" s="651">
        <v>0</v>
      </c>
      <c r="NXE89" s="651">
        <v>0</v>
      </c>
      <c r="NXF89" s="651">
        <v>0</v>
      </c>
      <c r="NXG89" s="651">
        <v>0</v>
      </c>
      <c r="NXH89" s="651">
        <v>0</v>
      </c>
      <c r="NXI89" s="651">
        <v>0</v>
      </c>
      <c r="NXJ89" s="651">
        <v>0</v>
      </c>
      <c r="NXK89" s="651">
        <v>0</v>
      </c>
      <c r="NXL89" s="651">
        <v>0</v>
      </c>
      <c r="NXM89" s="651">
        <v>0</v>
      </c>
      <c r="NXN89" s="651">
        <v>0</v>
      </c>
      <c r="NXO89" s="651">
        <v>0</v>
      </c>
      <c r="NXP89" s="651">
        <v>0</v>
      </c>
      <c r="NXQ89" s="651">
        <v>0</v>
      </c>
      <c r="NXR89" s="651">
        <v>0</v>
      </c>
      <c r="NXS89" s="651">
        <v>0</v>
      </c>
      <c r="NXT89" s="651">
        <v>0</v>
      </c>
      <c r="NXU89" s="651">
        <v>0</v>
      </c>
      <c r="NXV89" s="651">
        <v>0</v>
      </c>
      <c r="NXW89" s="651">
        <v>0</v>
      </c>
      <c r="NXX89" s="651">
        <v>0</v>
      </c>
      <c r="NXY89" s="651">
        <v>0</v>
      </c>
      <c r="NXZ89" s="651">
        <v>0</v>
      </c>
      <c r="NYA89" s="651">
        <v>0</v>
      </c>
      <c r="NYB89" s="651">
        <v>0</v>
      </c>
      <c r="NYC89" s="651">
        <v>0</v>
      </c>
      <c r="NYD89" s="651">
        <v>0</v>
      </c>
      <c r="NYE89" s="651">
        <v>0</v>
      </c>
      <c r="NYF89" s="651">
        <v>0</v>
      </c>
      <c r="NYG89" s="651">
        <v>0</v>
      </c>
      <c r="NYH89" s="651">
        <v>0</v>
      </c>
      <c r="NYI89" s="651">
        <v>0</v>
      </c>
      <c r="NYJ89" s="651">
        <v>0</v>
      </c>
      <c r="NYK89" s="651">
        <v>0</v>
      </c>
      <c r="NYL89" s="651">
        <v>0</v>
      </c>
      <c r="NYM89" s="651">
        <v>0</v>
      </c>
      <c r="NYN89" s="651">
        <v>0</v>
      </c>
      <c r="NYO89" s="651">
        <v>0</v>
      </c>
      <c r="NYP89" s="651">
        <v>0</v>
      </c>
      <c r="NYQ89" s="651">
        <v>0</v>
      </c>
      <c r="NYR89" s="651">
        <v>0</v>
      </c>
      <c r="NYS89" s="651">
        <v>0</v>
      </c>
      <c r="NYT89" s="651">
        <v>0</v>
      </c>
      <c r="NYU89" s="651">
        <v>0</v>
      </c>
      <c r="NYV89" s="651">
        <v>0</v>
      </c>
      <c r="NYW89" s="651">
        <v>0</v>
      </c>
      <c r="NYX89" s="651">
        <v>0</v>
      </c>
      <c r="NYY89" s="651">
        <v>0</v>
      </c>
      <c r="NYZ89" s="651">
        <v>0</v>
      </c>
      <c r="NZA89" s="651">
        <v>0</v>
      </c>
      <c r="NZB89" s="651">
        <v>0</v>
      </c>
      <c r="NZC89" s="651">
        <v>0</v>
      </c>
      <c r="NZD89" s="651">
        <v>0</v>
      </c>
      <c r="NZE89" s="651">
        <v>0</v>
      </c>
      <c r="NZF89" s="651">
        <v>0</v>
      </c>
      <c r="NZG89" s="651">
        <v>0</v>
      </c>
      <c r="NZH89" s="651">
        <v>0</v>
      </c>
      <c r="NZI89" s="651">
        <v>0</v>
      </c>
      <c r="NZJ89" s="651">
        <v>0</v>
      </c>
      <c r="NZK89" s="651">
        <v>0</v>
      </c>
      <c r="NZL89" s="651">
        <v>0</v>
      </c>
      <c r="NZM89" s="651">
        <v>0</v>
      </c>
      <c r="NZN89" s="651">
        <v>0</v>
      </c>
      <c r="NZO89" s="651">
        <v>0</v>
      </c>
      <c r="NZP89" s="651">
        <v>0</v>
      </c>
      <c r="NZQ89" s="651">
        <v>0</v>
      </c>
      <c r="NZR89" s="651">
        <v>0</v>
      </c>
      <c r="NZS89" s="651">
        <v>0</v>
      </c>
      <c r="NZT89" s="651">
        <v>0</v>
      </c>
      <c r="NZU89" s="651">
        <v>0</v>
      </c>
      <c r="NZV89" s="651">
        <v>0</v>
      </c>
      <c r="NZW89" s="651">
        <v>0</v>
      </c>
      <c r="NZX89" s="651">
        <v>0</v>
      </c>
      <c r="NZY89" s="651">
        <v>0</v>
      </c>
      <c r="NZZ89" s="651">
        <v>0</v>
      </c>
      <c r="OAA89" s="651">
        <v>0</v>
      </c>
      <c r="OAB89" s="651">
        <v>0</v>
      </c>
      <c r="OAC89" s="651">
        <v>0</v>
      </c>
      <c r="OAD89" s="651">
        <v>0</v>
      </c>
      <c r="OAE89" s="651">
        <v>0</v>
      </c>
      <c r="OAF89" s="651">
        <v>0</v>
      </c>
      <c r="OAG89" s="651">
        <v>0</v>
      </c>
      <c r="OAH89" s="651">
        <v>0</v>
      </c>
      <c r="OAI89" s="651">
        <v>0</v>
      </c>
      <c r="OAJ89" s="651">
        <v>0</v>
      </c>
      <c r="OAK89" s="651">
        <v>0</v>
      </c>
      <c r="OAL89" s="651">
        <v>0</v>
      </c>
      <c r="OAM89" s="651">
        <v>0</v>
      </c>
      <c r="OAN89" s="651">
        <v>0</v>
      </c>
      <c r="OAO89" s="651">
        <v>0</v>
      </c>
      <c r="OAP89" s="651">
        <v>0</v>
      </c>
      <c r="OAQ89" s="651">
        <v>0</v>
      </c>
      <c r="OAR89" s="651">
        <v>0</v>
      </c>
      <c r="OAS89" s="651">
        <v>0</v>
      </c>
      <c r="OAT89" s="651">
        <v>0</v>
      </c>
      <c r="OAU89" s="651">
        <v>0</v>
      </c>
      <c r="OAV89" s="651">
        <v>0</v>
      </c>
      <c r="OAW89" s="651">
        <v>0</v>
      </c>
      <c r="OAX89" s="651">
        <v>0</v>
      </c>
      <c r="OAY89" s="651">
        <v>0</v>
      </c>
      <c r="OAZ89" s="651">
        <v>0</v>
      </c>
      <c r="OBA89" s="651">
        <v>0</v>
      </c>
      <c r="OBB89" s="651">
        <v>0</v>
      </c>
      <c r="OBC89" s="651">
        <v>0</v>
      </c>
      <c r="OBD89" s="651">
        <v>0</v>
      </c>
      <c r="OBE89" s="651">
        <v>0</v>
      </c>
      <c r="OBF89" s="651">
        <v>0</v>
      </c>
      <c r="OBG89" s="651">
        <v>0</v>
      </c>
      <c r="OBH89" s="651">
        <v>0</v>
      </c>
      <c r="OBI89" s="651">
        <v>0</v>
      </c>
      <c r="OBJ89" s="651">
        <v>0</v>
      </c>
      <c r="OBK89" s="651">
        <v>0</v>
      </c>
      <c r="OBL89" s="651">
        <v>0</v>
      </c>
      <c r="OBM89" s="651">
        <v>0</v>
      </c>
      <c r="OBN89" s="651">
        <v>0</v>
      </c>
      <c r="OBO89" s="651">
        <v>0</v>
      </c>
      <c r="OBP89" s="651">
        <v>0</v>
      </c>
      <c r="OBQ89" s="651">
        <v>0</v>
      </c>
      <c r="OBR89" s="651">
        <v>0</v>
      </c>
      <c r="OBS89" s="651">
        <v>0</v>
      </c>
      <c r="OBT89" s="651">
        <v>0</v>
      </c>
      <c r="OBU89" s="651">
        <v>0</v>
      </c>
      <c r="OBV89" s="651">
        <v>0</v>
      </c>
      <c r="OBW89" s="651">
        <v>0</v>
      </c>
      <c r="OBX89" s="651">
        <v>0</v>
      </c>
      <c r="OBY89" s="651">
        <v>0</v>
      </c>
      <c r="OBZ89" s="651">
        <v>0</v>
      </c>
      <c r="OCA89" s="651">
        <v>0</v>
      </c>
      <c r="OCB89" s="651">
        <v>0</v>
      </c>
      <c r="OCC89" s="651">
        <v>0</v>
      </c>
      <c r="OCD89" s="651">
        <v>0</v>
      </c>
      <c r="OCE89" s="651">
        <v>0</v>
      </c>
      <c r="OCF89" s="651">
        <v>0</v>
      </c>
      <c r="OCG89" s="651">
        <v>0</v>
      </c>
      <c r="OCH89" s="651">
        <v>0</v>
      </c>
      <c r="OCI89" s="651">
        <v>0</v>
      </c>
      <c r="OCJ89" s="651">
        <v>0</v>
      </c>
      <c r="OCK89" s="651">
        <v>0</v>
      </c>
      <c r="OCL89" s="651">
        <v>0</v>
      </c>
      <c r="OCM89" s="651">
        <v>0</v>
      </c>
      <c r="OCN89" s="651">
        <v>0</v>
      </c>
      <c r="OCO89" s="651">
        <v>0</v>
      </c>
      <c r="OCP89" s="651">
        <v>0</v>
      </c>
      <c r="OCQ89" s="651">
        <v>0</v>
      </c>
      <c r="OCR89" s="651">
        <v>0</v>
      </c>
      <c r="OCS89" s="651">
        <v>0</v>
      </c>
      <c r="OCT89" s="651">
        <v>0</v>
      </c>
      <c r="OCU89" s="651">
        <v>0</v>
      </c>
      <c r="OCV89" s="651">
        <v>0</v>
      </c>
      <c r="OCW89" s="651">
        <v>0</v>
      </c>
      <c r="OCX89" s="651">
        <v>0</v>
      </c>
      <c r="OCY89" s="651">
        <v>0</v>
      </c>
      <c r="OCZ89" s="651">
        <v>0</v>
      </c>
      <c r="ODA89" s="651">
        <v>0</v>
      </c>
      <c r="ODB89" s="651">
        <v>0</v>
      </c>
      <c r="ODC89" s="651">
        <v>0</v>
      </c>
      <c r="ODD89" s="651">
        <v>0</v>
      </c>
      <c r="ODE89" s="651">
        <v>0</v>
      </c>
      <c r="ODF89" s="651">
        <v>0</v>
      </c>
      <c r="ODG89" s="651">
        <v>0</v>
      </c>
      <c r="ODH89" s="651">
        <v>0</v>
      </c>
      <c r="ODI89" s="651">
        <v>0</v>
      </c>
      <c r="ODJ89" s="651">
        <v>0</v>
      </c>
      <c r="ODK89" s="651">
        <v>0</v>
      </c>
      <c r="ODL89" s="651">
        <v>0</v>
      </c>
      <c r="ODM89" s="651">
        <v>0</v>
      </c>
      <c r="ODN89" s="651">
        <v>0</v>
      </c>
      <c r="ODO89" s="651">
        <v>0</v>
      </c>
      <c r="ODP89" s="651">
        <v>0</v>
      </c>
      <c r="ODQ89" s="651">
        <v>0</v>
      </c>
      <c r="ODR89" s="651">
        <v>0</v>
      </c>
      <c r="ODS89" s="651">
        <v>0</v>
      </c>
      <c r="ODT89" s="651">
        <v>0</v>
      </c>
      <c r="ODU89" s="651">
        <v>0</v>
      </c>
      <c r="ODV89" s="651">
        <v>0</v>
      </c>
      <c r="ODW89" s="651">
        <v>0</v>
      </c>
      <c r="ODX89" s="651">
        <v>0</v>
      </c>
      <c r="ODY89" s="651">
        <v>0</v>
      </c>
      <c r="ODZ89" s="651">
        <v>0</v>
      </c>
      <c r="OEA89" s="651">
        <v>0</v>
      </c>
      <c r="OEB89" s="651">
        <v>0</v>
      </c>
      <c r="OEC89" s="651">
        <v>0</v>
      </c>
      <c r="OED89" s="651">
        <v>0</v>
      </c>
      <c r="OEE89" s="651">
        <v>0</v>
      </c>
      <c r="OEF89" s="651">
        <v>0</v>
      </c>
      <c r="OEG89" s="651">
        <v>0</v>
      </c>
      <c r="OEH89" s="651">
        <v>0</v>
      </c>
      <c r="OEI89" s="651">
        <v>0</v>
      </c>
      <c r="OEJ89" s="651">
        <v>0</v>
      </c>
      <c r="OEK89" s="651">
        <v>0</v>
      </c>
      <c r="OEL89" s="651">
        <v>0</v>
      </c>
      <c r="OEM89" s="651">
        <v>0</v>
      </c>
      <c r="OEN89" s="651">
        <v>0</v>
      </c>
      <c r="OEO89" s="651">
        <v>0</v>
      </c>
      <c r="OEP89" s="651">
        <v>0</v>
      </c>
      <c r="OEQ89" s="651">
        <v>0</v>
      </c>
      <c r="OER89" s="651">
        <v>0</v>
      </c>
      <c r="OES89" s="651">
        <v>0</v>
      </c>
      <c r="OET89" s="651">
        <v>0</v>
      </c>
      <c r="OEU89" s="651">
        <v>0</v>
      </c>
      <c r="OEV89" s="651">
        <v>0</v>
      </c>
      <c r="OEW89" s="651">
        <v>0</v>
      </c>
      <c r="OEX89" s="651">
        <v>0</v>
      </c>
      <c r="OEY89" s="651">
        <v>0</v>
      </c>
      <c r="OEZ89" s="651">
        <v>0</v>
      </c>
      <c r="OFA89" s="651">
        <v>0</v>
      </c>
      <c r="OFB89" s="651">
        <v>0</v>
      </c>
      <c r="OFC89" s="651">
        <v>0</v>
      </c>
      <c r="OFD89" s="651">
        <v>0</v>
      </c>
      <c r="OFE89" s="651">
        <v>0</v>
      </c>
      <c r="OFF89" s="651">
        <v>0</v>
      </c>
      <c r="OFG89" s="651">
        <v>0</v>
      </c>
      <c r="OFH89" s="651">
        <v>0</v>
      </c>
      <c r="OFI89" s="651">
        <v>0</v>
      </c>
      <c r="OFJ89" s="651">
        <v>0</v>
      </c>
      <c r="OFK89" s="651">
        <v>0</v>
      </c>
      <c r="OFL89" s="651">
        <v>0</v>
      </c>
      <c r="OFM89" s="651">
        <v>0</v>
      </c>
      <c r="OFN89" s="651">
        <v>0</v>
      </c>
      <c r="OFO89" s="651">
        <v>0</v>
      </c>
      <c r="OFP89" s="651">
        <v>0</v>
      </c>
      <c r="OFQ89" s="651">
        <v>0</v>
      </c>
      <c r="OFR89" s="651">
        <v>0</v>
      </c>
      <c r="OFS89" s="651">
        <v>0</v>
      </c>
      <c r="OFT89" s="651">
        <v>0</v>
      </c>
      <c r="OFU89" s="651">
        <v>0</v>
      </c>
      <c r="OFV89" s="651">
        <v>0</v>
      </c>
      <c r="OFW89" s="651">
        <v>0</v>
      </c>
      <c r="OFX89" s="651">
        <v>0</v>
      </c>
      <c r="OFY89" s="651">
        <v>0</v>
      </c>
      <c r="OFZ89" s="651">
        <v>0</v>
      </c>
      <c r="OGA89" s="651">
        <v>0</v>
      </c>
      <c r="OGB89" s="651">
        <v>0</v>
      </c>
      <c r="OGC89" s="651">
        <v>0</v>
      </c>
      <c r="OGD89" s="651">
        <v>0</v>
      </c>
      <c r="OGE89" s="651">
        <v>0</v>
      </c>
      <c r="OGF89" s="651">
        <v>0</v>
      </c>
      <c r="OGG89" s="651">
        <v>0</v>
      </c>
      <c r="OGH89" s="651">
        <v>0</v>
      </c>
      <c r="OGI89" s="651">
        <v>0</v>
      </c>
      <c r="OGJ89" s="651">
        <v>0</v>
      </c>
      <c r="OGK89" s="651">
        <v>0</v>
      </c>
      <c r="OGL89" s="651">
        <v>0</v>
      </c>
      <c r="OGM89" s="651">
        <v>0</v>
      </c>
      <c r="OGN89" s="651">
        <v>0</v>
      </c>
      <c r="OGO89" s="651">
        <v>0</v>
      </c>
      <c r="OGP89" s="651">
        <v>0</v>
      </c>
      <c r="OGQ89" s="651">
        <v>0</v>
      </c>
      <c r="OGR89" s="651">
        <v>0</v>
      </c>
      <c r="OGS89" s="651">
        <v>0</v>
      </c>
      <c r="OGT89" s="651">
        <v>0</v>
      </c>
      <c r="OGU89" s="651">
        <v>0</v>
      </c>
      <c r="OGV89" s="651">
        <v>0</v>
      </c>
      <c r="OGW89" s="651">
        <v>0</v>
      </c>
      <c r="OGX89" s="651">
        <v>0</v>
      </c>
      <c r="OGY89" s="651">
        <v>0</v>
      </c>
      <c r="OGZ89" s="651">
        <v>0</v>
      </c>
      <c r="OHA89" s="651">
        <v>0</v>
      </c>
      <c r="OHB89" s="651">
        <v>0</v>
      </c>
      <c r="OHC89" s="651">
        <v>0</v>
      </c>
      <c r="OHD89" s="651">
        <v>0</v>
      </c>
      <c r="OHE89" s="651">
        <v>0</v>
      </c>
      <c r="OHF89" s="651">
        <v>0</v>
      </c>
      <c r="OHG89" s="651">
        <v>0</v>
      </c>
      <c r="OHH89" s="651">
        <v>0</v>
      </c>
      <c r="OHI89" s="651">
        <v>0</v>
      </c>
      <c r="OHJ89" s="651">
        <v>0</v>
      </c>
      <c r="OHK89" s="651">
        <v>0</v>
      </c>
      <c r="OHL89" s="651">
        <v>0</v>
      </c>
      <c r="OHM89" s="651">
        <v>0</v>
      </c>
      <c r="OHN89" s="651">
        <v>0</v>
      </c>
      <c r="OHO89" s="651">
        <v>0</v>
      </c>
      <c r="OHP89" s="651">
        <v>0</v>
      </c>
      <c r="OHQ89" s="651">
        <v>0</v>
      </c>
      <c r="OHR89" s="651">
        <v>0</v>
      </c>
      <c r="OHS89" s="651">
        <v>0</v>
      </c>
      <c r="OHT89" s="651">
        <v>0</v>
      </c>
      <c r="OHU89" s="651">
        <v>0</v>
      </c>
      <c r="OHV89" s="651">
        <v>0</v>
      </c>
      <c r="OHW89" s="651">
        <v>0</v>
      </c>
      <c r="OHX89" s="651">
        <v>0</v>
      </c>
      <c r="OHY89" s="651">
        <v>0</v>
      </c>
      <c r="OHZ89" s="651">
        <v>0</v>
      </c>
      <c r="OIA89" s="651">
        <v>0</v>
      </c>
      <c r="OIB89" s="651">
        <v>0</v>
      </c>
      <c r="OIC89" s="651">
        <v>0</v>
      </c>
      <c r="OID89" s="651">
        <v>0</v>
      </c>
      <c r="OIE89" s="651">
        <v>0</v>
      </c>
      <c r="OIF89" s="651">
        <v>0</v>
      </c>
      <c r="OIG89" s="651">
        <v>0</v>
      </c>
      <c r="OIH89" s="651">
        <v>0</v>
      </c>
      <c r="OII89" s="651">
        <v>0</v>
      </c>
      <c r="OIJ89" s="651">
        <v>0</v>
      </c>
      <c r="OIK89" s="651">
        <v>0</v>
      </c>
      <c r="OIL89" s="651">
        <v>0</v>
      </c>
      <c r="OIM89" s="651">
        <v>0</v>
      </c>
      <c r="OIN89" s="651">
        <v>0</v>
      </c>
      <c r="OIO89" s="651">
        <v>0</v>
      </c>
      <c r="OIP89" s="651">
        <v>0</v>
      </c>
      <c r="OIQ89" s="651">
        <v>0</v>
      </c>
      <c r="OIR89" s="651">
        <v>0</v>
      </c>
      <c r="OIS89" s="651">
        <v>0</v>
      </c>
      <c r="OIT89" s="651">
        <v>0</v>
      </c>
      <c r="OIU89" s="651">
        <v>0</v>
      </c>
      <c r="OIV89" s="651">
        <v>0</v>
      </c>
      <c r="OIW89" s="651">
        <v>0</v>
      </c>
      <c r="OIX89" s="651">
        <v>0</v>
      </c>
      <c r="OIY89" s="651">
        <v>0</v>
      </c>
      <c r="OIZ89" s="651">
        <v>0</v>
      </c>
      <c r="OJA89" s="651">
        <v>0</v>
      </c>
      <c r="OJB89" s="651">
        <v>0</v>
      </c>
      <c r="OJC89" s="651">
        <v>0</v>
      </c>
      <c r="OJD89" s="651">
        <v>0</v>
      </c>
      <c r="OJE89" s="651">
        <v>0</v>
      </c>
      <c r="OJF89" s="651">
        <v>0</v>
      </c>
      <c r="OJG89" s="651">
        <v>0</v>
      </c>
      <c r="OJH89" s="651">
        <v>0</v>
      </c>
      <c r="OJI89" s="651">
        <v>0</v>
      </c>
      <c r="OJJ89" s="651">
        <v>0</v>
      </c>
      <c r="OJK89" s="651">
        <v>0</v>
      </c>
      <c r="OJL89" s="651">
        <v>0</v>
      </c>
      <c r="OJM89" s="651">
        <v>0</v>
      </c>
      <c r="OJN89" s="651">
        <v>0</v>
      </c>
      <c r="OJO89" s="651">
        <v>0</v>
      </c>
      <c r="OJP89" s="651">
        <v>0</v>
      </c>
      <c r="OJQ89" s="651">
        <v>0</v>
      </c>
      <c r="OJR89" s="651">
        <v>0</v>
      </c>
      <c r="OJS89" s="651">
        <v>0</v>
      </c>
      <c r="OJT89" s="651">
        <v>0</v>
      </c>
      <c r="OJU89" s="651">
        <v>0</v>
      </c>
      <c r="OJV89" s="651">
        <v>0</v>
      </c>
      <c r="OJW89" s="651">
        <v>0</v>
      </c>
      <c r="OJX89" s="651">
        <v>0</v>
      </c>
      <c r="OJY89" s="651">
        <v>0</v>
      </c>
      <c r="OJZ89" s="651">
        <v>0</v>
      </c>
      <c r="OKA89" s="651">
        <v>0</v>
      </c>
      <c r="OKB89" s="651">
        <v>0</v>
      </c>
      <c r="OKC89" s="651">
        <v>0</v>
      </c>
      <c r="OKD89" s="651">
        <v>0</v>
      </c>
      <c r="OKE89" s="651">
        <v>0</v>
      </c>
      <c r="OKF89" s="651">
        <v>0</v>
      </c>
      <c r="OKG89" s="651">
        <v>0</v>
      </c>
      <c r="OKH89" s="651">
        <v>0</v>
      </c>
      <c r="OKI89" s="651">
        <v>0</v>
      </c>
      <c r="OKJ89" s="651">
        <v>0</v>
      </c>
      <c r="OKK89" s="651">
        <v>0</v>
      </c>
      <c r="OKL89" s="651">
        <v>0</v>
      </c>
      <c r="OKM89" s="651">
        <v>0</v>
      </c>
      <c r="OKN89" s="651">
        <v>0</v>
      </c>
      <c r="OKO89" s="651">
        <v>0</v>
      </c>
      <c r="OKP89" s="651">
        <v>0</v>
      </c>
      <c r="OKQ89" s="651">
        <v>0</v>
      </c>
      <c r="OKR89" s="651">
        <v>0</v>
      </c>
      <c r="OKS89" s="651">
        <v>0</v>
      </c>
      <c r="OKT89" s="651">
        <v>0</v>
      </c>
      <c r="OKU89" s="651">
        <v>0</v>
      </c>
      <c r="OKV89" s="651">
        <v>0</v>
      </c>
      <c r="OKW89" s="651">
        <v>0</v>
      </c>
      <c r="OKX89" s="651">
        <v>0</v>
      </c>
      <c r="OKY89" s="651">
        <v>0</v>
      </c>
      <c r="OKZ89" s="651">
        <v>0</v>
      </c>
      <c r="OLA89" s="651">
        <v>0</v>
      </c>
      <c r="OLB89" s="651">
        <v>0</v>
      </c>
      <c r="OLC89" s="651">
        <v>0</v>
      </c>
      <c r="OLD89" s="651">
        <v>0</v>
      </c>
      <c r="OLE89" s="651">
        <v>0</v>
      </c>
      <c r="OLF89" s="651">
        <v>0</v>
      </c>
      <c r="OLG89" s="651">
        <v>0</v>
      </c>
      <c r="OLH89" s="651">
        <v>0</v>
      </c>
      <c r="OLI89" s="651">
        <v>0</v>
      </c>
      <c r="OLJ89" s="651">
        <v>0</v>
      </c>
      <c r="OLK89" s="651">
        <v>0</v>
      </c>
      <c r="OLL89" s="651">
        <v>0</v>
      </c>
      <c r="OLM89" s="651">
        <v>0</v>
      </c>
      <c r="OLN89" s="651">
        <v>0</v>
      </c>
      <c r="OLO89" s="651">
        <v>0</v>
      </c>
      <c r="OLP89" s="651">
        <v>0</v>
      </c>
      <c r="OLQ89" s="651">
        <v>0</v>
      </c>
      <c r="OLR89" s="651">
        <v>0</v>
      </c>
      <c r="OLS89" s="651">
        <v>0</v>
      </c>
      <c r="OLT89" s="651">
        <v>0</v>
      </c>
      <c r="OLU89" s="651">
        <v>0</v>
      </c>
      <c r="OLV89" s="651">
        <v>0</v>
      </c>
      <c r="OLW89" s="651">
        <v>0</v>
      </c>
      <c r="OLX89" s="651">
        <v>0</v>
      </c>
      <c r="OLY89" s="651">
        <v>0</v>
      </c>
      <c r="OLZ89" s="651">
        <v>0</v>
      </c>
      <c r="OMA89" s="651">
        <v>0</v>
      </c>
      <c r="OMB89" s="651">
        <v>0</v>
      </c>
      <c r="OMC89" s="651">
        <v>0</v>
      </c>
      <c r="OMD89" s="651">
        <v>0</v>
      </c>
      <c r="OME89" s="651">
        <v>0</v>
      </c>
      <c r="OMF89" s="651">
        <v>0</v>
      </c>
      <c r="OMG89" s="651">
        <v>0</v>
      </c>
      <c r="OMH89" s="651">
        <v>0</v>
      </c>
      <c r="OMI89" s="651">
        <v>0</v>
      </c>
      <c r="OMJ89" s="651">
        <v>0</v>
      </c>
      <c r="OMK89" s="651">
        <v>0</v>
      </c>
      <c r="OML89" s="651">
        <v>0</v>
      </c>
      <c r="OMM89" s="651">
        <v>0</v>
      </c>
      <c r="OMN89" s="651">
        <v>0</v>
      </c>
      <c r="OMO89" s="651">
        <v>0</v>
      </c>
      <c r="OMP89" s="651">
        <v>0</v>
      </c>
      <c r="OMQ89" s="651">
        <v>0</v>
      </c>
      <c r="OMR89" s="651">
        <v>0</v>
      </c>
      <c r="OMS89" s="651">
        <v>0</v>
      </c>
      <c r="OMT89" s="651">
        <v>0</v>
      </c>
      <c r="OMU89" s="651">
        <v>0</v>
      </c>
      <c r="OMV89" s="651">
        <v>0</v>
      </c>
      <c r="OMW89" s="651">
        <v>0</v>
      </c>
      <c r="OMX89" s="651">
        <v>0</v>
      </c>
      <c r="OMY89" s="651">
        <v>0</v>
      </c>
      <c r="OMZ89" s="651">
        <v>0</v>
      </c>
      <c r="ONA89" s="651">
        <v>0</v>
      </c>
      <c r="ONB89" s="651">
        <v>0</v>
      </c>
      <c r="ONC89" s="651">
        <v>0</v>
      </c>
      <c r="OND89" s="651">
        <v>0</v>
      </c>
      <c r="ONE89" s="651">
        <v>0</v>
      </c>
      <c r="ONF89" s="651">
        <v>0</v>
      </c>
      <c r="ONG89" s="651">
        <v>0</v>
      </c>
      <c r="ONH89" s="651">
        <v>0</v>
      </c>
      <c r="ONI89" s="651">
        <v>0</v>
      </c>
      <c r="ONJ89" s="651">
        <v>0</v>
      </c>
      <c r="ONK89" s="651">
        <v>0</v>
      </c>
      <c r="ONL89" s="651">
        <v>0</v>
      </c>
      <c r="ONM89" s="651">
        <v>0</v>
      </c>
      <c r="ONN89" s="651">
        <v>0</v>
      </c>
      <c r="ONO89" s="651">
        <v>0</v>
      </c>
      <c r="ONP89" s="651">
        <v>0</v>
      </c>
      <c r="ONQ89" s="651">
        <v>0</v>
      </c>
      <c r="ONR89" s="651">
        <v>0</v>
      </c>
      <c r="ONS89" s="651">
        <v>0</v>
      </c>
      <c r="ONT89" s="651">
        <v>0</v>
      </c>
      <c r="ONU89" s="651">
        <v>0</v>
      </c>
      <c r="ONV89" s="651">
        <v>0</v>
      </c>
      <c r="ONW89" s="651">
        <v>0</v>
      </c>
      <c r="ONX89" s="651">
        <v>0</v>
      </c>
      <c r="ONY89" s="651">
        <v>0</v>
      </c>
      <c r="ONZ89" s="651">
        <v>0</v>
      </c>
      <c r="OOA89" s="651">
        <v>0</v>
      </c>
      <c r="OOB89" s="651">
        <v>0</v>
      </c>
      <c r="OOC89" s="651">
        <v>0</v>
      </c>
      <c r="OOD89" s="651">
        <v>0</v>
      </c>
      <c r="OOE89" s="651">
        <v>0</v>
      </c>
      <c r="OOF89" s="651">
        <v>0</v>
      </c>
      <c r="OOG89" s="651">
        <v>0</v>
      </c>
      <c r="OOH89" s="651">
        <v>0</v>
      </c>
      <c r="OOI89" s="651">
        <v>0</v>
      </c>
      <c r="OOJ89" s="651">
        <v>0</v>
      </c>
      <c r="OOK89" s="651">
        <v>0</v>
      </c>
      <c r="OOL89" s="651">
        <v>0</v>
      </c>
      <c r="OOM89" s="651">
        <v>0</v>
      </c>
      <c r="OON89" s="651">
        <v>0</v>
      </c>
      <c r="OOO89" s="651">
        <v>0</v>
      </c>
      <c r="OOP89" s="651">
        <v>0</v>
      </c>
      <c r="OOQ89" s="651">
        <v>0</v>
      </c>
      <c r="OOR89" s="651">
        <v>0</v>
      </c>
      <c r="OOS89" s="651">
        <v>0</v>
      </c>
      <c r="OOT89" s="651">
        <v>0</v>
      </c>
      <c r="OOU89" s="651">
        <v>0</v>
      </c>
      <c r="OOV89" s="651">
        <v>0</v>
      </c>
      <c r="OOW89" s="651">
        <v>0</v>
      </c>
      <c r="OOX89" s="651">
        <v>0</v>
      </c>
      <c r="OOY89" s="651">
        <v>0</v>
      </c>
      <c r="OOZ89" s="651">
        <v>0</v>
      </c>
      <c r="OPA89" s="651">
        <v>0</v>
      </c>
      <c r="OPB89" s="651">
        <v>0</v>
      </c>
      <c r="OPC89" s="651">
        <v>0</v>
      </c>
      <c r="OPD89" s="651">
        <v>0</v>
      </c>
      <c r="OPE89" s="651">
        <v>0</v>
      </c>
      <c r="OPF89" s="651">
        <v>0</v>
      </c>
      <c r="OPG89" s="651">
        <v>0</v>
      </c>
      <c r="OPH89" s="651">
        <v>0</v>
      </c>
      <c r="OPI89" s="651">
        <v>0</v>
      </c>
      <c r="OPJ89" s="651">
        <v>0</v>
      </c>
      <c r="OPK89" s="651">
        <v>0</v>
      </c>
      <c r="OPL89" s="651">
        <v>0</v>
      </c>
      <c r="OPM89" s="651">
        <v>0</v>
      </c>
      <c r="OPN89" s="651">
        <v>0</v>
      </c>
      <c r="OPO89" s="651">
        <v>0</v>
      </c>
      <c r="OPP89" s="651">
        <v>0</v>
      </c>
      <c r="OPQ89" s="651">
        <v>0</v>
      </c>
      <c r="OPR89" s="651">
        <v>0</v>
      </c>
      <c r="OPS89" s="651">
        <v>0</v>
      </c>
      <c r="OPT89" s="651">
        <v>0</v>
      </c>
      <c r="OPU89" s="651">
        <v>0</v>
      </c>
      <c r="OPV89" s="651">
        <v>0</v>
      </c>
      <c r="OPW89" s="651">
        <v>0</v>
      </c>
      <c r="OPX89" s="651">
        <v>0</v>
      </c>
      <c r="OPY89" s="651">
        <v>0</v>
      </c>
      <c r="OPZ89" s="651">
        <v>0</v>
      </c>
      <c r="OQA89" s="651">
        <v>0</v>
      </c>
      <c r="OQB89" s="651">
        <v>0</v>
      </c>
      <c r="OQC89" s="651">
        <v>0</v>
      </c>
      <c r="OQD89" s="651">
        <v>0</v>
      </c>
      <c r="OQE89" s="651">
        <v>0</v>
      </c>
      <c r="OQF89" s="651">
        <v>0</v>
      </c>
      <c r="OQG89" s="651">
        <v>0</v>
      </c>
      <c r="OQH89" s="651">
        <v>0</v>
      </c>
      <c r="OQI89" s="651">
        <v>0</v>
      </c>
      <c r="OQJ89" s="651">
        <v>0</v>
      </c>
      <c r="OQK89" s="651">
        <v>0</v>
      </c>
      <c r="OQL89" s="651">
        <v>0</v>
      </c>
      <c r="OQM89" s="651">
        <v>0</v>
      </c>
      <c r="OQN89" s="651">
        <v>0</v>
      </c>
      <c r="OQO89" s="651">
        <v>0</v>
      </c>
      <c r="OQP89" s="651">
        <v>0</v>
      </c>
      <c r="OQQ89" s="651">
        <v>0</v>
      </c>
      <c r="OQR89" s="651">
        <v>0</v>
      </c>
      <c r="OQS89" s="651">
        <v>0</v>
      </c>
      <c r="OQT89" s="651">
        <v>0</v>
      </c>
      <c r="OQU89" s="651">
        <v>0</v>
      </c>
      <c r="OQV89" s="651">
        <v>0</v>
      </c>
      <c r="OQW89" s="651">
        <v>0</v>
      </c>
      <c r="OQX89" s="651">
        <v>0</v>
      </c>
      <c r="OQY89" s="651">
        <v>0</v>
      </c>
      <c r="OQZ89" s="651">
        <v>0</v>
      </c>
      <c r="ORA89" s="651">
        <v>0</v>
      </c>
      <c r="ORB89" s="651">
        <v>0</v>
      </c>
      <c r="ORC89" s="651">
        <v>0</v>
      </c>
      <c r="ORD89" s="651">
        <v>0</v>
      </c>
      <c r="ORE89" s="651">
        <v>0</v>
      </c>
      <c r="ORF89" s="651">
        <v>0</v>
      </c>
      <c r="ORG89" s="651">
        <v>0</v>
      </c>
      <c r="ORH89" s="651">
        <v>0</v>
      </c>
      <c r="ORI89" s="651">
        <v>0</v>
      </c>
      <c r="ORJ89" s="651">
        <v>0</v>
      </c>
      <c r="ORK89" s="651">
        <v>0</v>
      </c>
      <c r="ORL89" s="651">
        <v>0</v>
      </c>
      <c r="ORM89" s="651">
        <v>0</v>
      </c>
      <c r="ORN89" s="651">
        <v>0</v>
      </c>
      <c r="ORO89" s="651">
        <v>0</v>
      </c>
      <c r="ORP89" s="651">
        <v>0</v>
      </c>
      <c r="ORQ89" s="651">
        <v>0</v>
      </c>
      <c r="ORR89" s="651">
        <v>0</v>
      </c>
      <c r="ORS89" s="651">
        <v>0</v>
      </c>
      <c r="ORT89" s="651">
        <v>0</v>
      </c>
      <c r="ORU89" s="651">
        <v>0</v>
      </c>
      <c r="ORV89" s="651">
        <v>0</v>
      </c>
      <c r="ORW89" s="651">
        <v>0</v>
      </c>
      <c r="ORX89" s="651">
        <v>0</v>
      </c>
      <c r="ORY89" s="651">
        <v>0</v>
      </c>
      <c r="ORZ89" s="651">
        <v>0</v>
      </c>
      <c r="OSA89" s="651">
        <v>0</v>
      </c>
      <c r="OSB89" s="651">
        <v>0</v>
      </c>
      <c r="OSC89" s="651">
        <v>0</v>
      </c>
      <c r="OSD89" s="651">
        <v>0</v>
      </c>
      <c r="OSE89" s="651">
        <v>0</v>
      </c>
      <c r="OSF89" s="651">
        <v>0</v>
      </c>
      <c r="OSG89" s="651">
        <v>0</v>
      </c>
      <c r="OSH89" s="651">
        <v>0</v>
      </c>
      <c r="OSI89" s="651">
        <v>0</v>
      </c>
      <c r="OSJ89" s="651">
        <v>0</v>
      </c>
      <c r="OSK89" s="651">
        <v>0</v>
      </c>
      <c r="OSL89" s="651">
        <v>0</v>
      </c>
      <c r="OSM89" s="651">
        <v>0</v>
      </c>
      <c r="OSN89" s="651">
        <v>0</v>
      </c>
      <c r="OSO89" s="651">
        <v>0</v>
      </c>
      <c r="OSP89" s="651">
        <v>0</v>
      </c>
      <c r="OSQ89" s="651">
        <v>0</v>
      </c>
      <c r="OSR89" s="651">
        <v>0</v>
      </c>
      <c r="OSS89" s="651">
        <v>0</v>
      </c>
      <c r="OST89" s="651">
        <v>0</v>
      </c>
      <c r="OSU89" s="651">
        <v>0</v>
      </c>
      <c r="OSV89" s="651">
        <v>0</v>
      </c>
      <c r="OSW89" s="651">
        <v>0</v>
      </c>
      <c r="OSX89" s="651">
        <v>0</v>
      </c>
      <c r="OSY89" s="651">
        <v>0</v>
      </c>
      <c r="OSZ89" s="651">
        <v>0</v>
      </c>
      <c r="OTA89" s="651">
        <v>0</v>
      </c>
      <c r="OTB89" s="651">
        <v>0</v>
      </c>
      <c r="OTC89" s="651">
        <v>0</v>
      </c>
      <c r="OTD89" s="651">
        <v>0</v>
      </c>
      <c r="OTE89" s="651">
        <v>0</v>
      </c>
      <c r="OTF89" s="651">
        <v>0</v>
      </c>
      <c r="OTG89" s="651">
        <v>0</v>
      </c>
      <c r="OTH89" s="651">
        <v>0</v>
      </c>
      <c r="OTI89" s="651">
        <v>0</v>
      </c>
      <c r="OTJ89" s="651">
        <v>0</v>
      </c>
      <c r="OTK89" s="651">
        <v>0</v>
      </c>
      <c r="OTL89" s="651">
        <v>0</v>
      </c>
      <c r="OTM89" s="651">
        <v>0</v>
      </c>
      <c r="OTN89" s="651">
        <v>0</v>
      </c>
      <c r="OTO89" s="651">
        <v>0</v>
      </c>
      <c r="OTP89" s="651">
        <v>0</v>
      </c>
      <c r="OTQ89" s="651">
        <v>0</v>
      </c>
      <c r="OTR89" s="651">
        <v>0</v>
      </c>
      <c r="OTS89" s="651">
        <v>0</v>
      </c>
      <c r="OTT89" s="651">
        <v>0</v>
      </c>
      <c r="OTU89" s="651">
        <v>0</v>
      </c>
      <c r="OTV89" s="651">
        <v>0</v>
      </c>
      <c r="OTW89" s="651">
        <v>0</v>
      </c>
      <c r="OTX89" s="651">
        <v>0</v>
      </c>
      <c r="OTY89" s="651">
        <v>0</v>
      </c>
      <c r="OTZ89" s="651">
        <v>0</v>
      </c>
      <c r="OUA89" s="651">
        <v>0</v>
      </c>
      <c r="OUB89" s="651">
        <v>0</v>
      </c>
      <c r="OUC89" s="651">
        <v>0</v>
      </c>
      <c r="OUD89" s="651">
        <v>0</v>
      </c>
      <c r="OUE89" s="651">
        <v>0</v>
      </c>
      <c r="OUF89" s="651">
        <v>0</v>
      </c>
      <c r="OUG89" s="651">
        <v>0</v>
      </c>
      <c r="OUH89" s="651">
        <v>0</v>
      </c>
      <c r="OUI89" s="651">
        <v>0</v>
      </c>
      <c r="OUJ89" s="651">
        <v>0</v>
      </c>
      <c r="OUK89" s="651">
        <v>0</v>
      </c>
      <c r="OUL89" s="651">
        <v>0</v>
      </c>
      <c r="OUM89" s="651">
        <v>0</v>
      </c>
      <c r="OUN89" s="651">
        <v>0</v>
      </c>
      <c r="OUO89" s="651">
        <v>0</v>
      </c>
      <c r="OUP89" s="651">
        <v>0</v>
      </c>
      <c r="OUQ89" s="651">
        <v>0</v>
      </c>
      <c r="OUR89" s="651">
        <v>0</v>
      </c>
      <c r="OUS89" s="651">
        <v>0</v>
      </c>
      <c r="OUT89" s="651">
        <v>0</v>
      </c>
      <c r="OUU89" s="651">
        <v>0</v>
      </c>
      <c r="OUV89" s="651">
        <v>0</v>
      </c>
      <c r="OUW89" s="651">
        <v>0</v>
      </c>
      <c r="OUX89" s="651">
        <v>0</v>
      </c>
      <c r="OUY89" s="651">
        <v>0</v>
      </c>
      <c r="OUZ89" s="651">
        <v>0</v>
      </c>
      <c r="OVA89" s="651">
        <v>0</v>
      </c>
      <c r="OVB89" s="651">
        <v>0</v>
      </c>
      <c r="OVC89" s="651">
        <v>0</v>
      </c>
      <c r="OVD89" s="651">
        <v>0</v>
      </c>
      <c r="OVE89" s="651">
        <v>0</v>
      </c>
      <c r="OVF89" s="651">
        <v>0</v>
      </c>
      <c r="OVG89" s="651">
        <v>0</v>
      </c>
      <c r="OVH89" s="651">
        <v>0</v>
      </c>
      <c r="OVI89" s="651">
        <v>0</v>
      </c>
      <c r="OVJ89" s="651">
        <v>0</v>
      </c>
      <c r="OVK89" s="651">
        <v>0</v>
      </c>
      <c r="OVL89" s="651">
        <v>0</v>
      </c>
      <c r="OVM89" s="651">
        <v>0</v>
      </c>
      <c r="OVN89" s="651">
        <v>0</v>
      </c>
      <c r="OVO89" s="651">
        <v>0</v>
      </c>
      <c r="OVP89" s="651">
        <v>0</v>
      </c>
      <c r="OVQ89" s="651">
        <v>0</v>
      </c>
      <c r="OVR89" s="651">
        <v>0</v>
      </c>
      <c r="OVS89" s="651">
        <v>0</v>
      </c>
      <c r="OVT89" s="651">
        <v>0</v>
      </c>
      <c r="OVU89" s="651">
        <v>0</v>
      </c>
      <c r="OVV89" s="651">
        <v>0</v>
      </c>
      <c r="OVW89" s="651">
        <v>0</v>
      </c>
      <c r="OVX89" s="651">
        <v>0</v>
      </c>
      <c r="OVY89" s="651">
        <v>0</v>
      </c>
      <c r="OVZ89" s="651">
        <v>0</v>
      </c>
      <c r="OWA89" s="651">
        <v>0</v>
      </c>
      <c r="OWB89" s="651">
        <v>0</v>
      </c>
      <c r="OWC89" s="651">
        <v>0</v>
      </c>
      <c r="OWD89" s="651">
        <v>0</v>
      </c>
      <c r="OWE89" s="651">
        <v>0</v>
      </c>
      <c r="OWF89" s="651">
        <v>0</v>
      </c>
      <c r="OWG89" s="651">
        <v>0</v>
      </c>
      <c r="OWH89" s="651">
        <v>0</v>
      </c>
      <c r="OWI89" s="651">
        <v>0</v>
      </c>
      <c r="OWJ89" s="651">
        <v>0</v>
      </c>
      <c r="OWK89" s="651">
        <v>0</v>
      </c>
      <c r="OWL89" s="651">
        <v>0</v>
      </c>
      <c r="OWM89" s="651">
        <v>0</v>
      </c>
      <c r="OWN89" s="651">
        <v>0</v>
      </c>
      <c r="OWO89" s="651">
        <v>0</v>
      </c>
      <c r="OWP89" s="651">
        <v>0</v>
      </c>
      <c r="OWQ89" s="651">
        <v>0</v>
      </c>
      <c r="OWR89" s="651">
        <v>0</v>
      </c>
      <c r="OWS89" s="651">
        <v>0</v>
      </c>
      <c r="OWT89" s="651">
        <v>0</v>
      </c>
      <c r="OWU89" s="651">
        <v>0</v>
      </c>
      <c r="OWV89" s="651">
        <v>0</v>
      </c>
      <c r="OWW89" s="651">
        <v>0</v>
      </c>
      <c r="OWX89" s="651">
        <v>0</v>
      </c>
      <c r="OWY89" s="651">
        <v>0</v>
      </c>
      <c r="OWZ89" s="651">
        <v>0</v>
      </c>
      <c r="OXA89" s="651">
        <v>0</v>
      </c>
      <c r="OXB89" s="651">
        <v>0</v>
      </c>
      <c r="OXC89" s="651">
        <v>0</v>
      </c>
      <c r="OXD89" s="651">
        <v>0</v>
      </c>
      <c r="OXE89" s="651">
        <v>0</v>
      </c>
      <c r="OXF89" s="651">
        <v>0</v>
      </c>
      <c r="OXG89" s="651">
        <v>0</v>
      </c>
      <c r="OXH89" s="651">
        <v>0</v>
      </c>
      <c r="OXI89" s="651">
        <v>0</v>
      </c>
      <c r="OXJ89" s="651">
        <v>0</v>
      </c>
      <c r="OXK89" s="651">
        <v>0</v>
      </c>
      <c r="OXL89" s="651">
        <v>0</v>
      </c>
      <c r="OXM89" s="651">
        <v>0</v>
      </c>
      <c r="OXN89" s="651">
        <v>0</v>
      </c>
      <c r="OXO89" s="651">
        <v>0</v>
      </c>
      <c r="OXP89" s="651">
        <v>0</v>
      </c>
      <c r="OXQ89" s="651">
        <v>0</v>
      </c>
      <c r="OXR89" s="651">
        <v>0</v>
      </c>
      <c r="OXS89" s="651">
        <v>0</v>
      </c>
      <c r="OXT89" s="651">
        <v>0</v>
      </c>
      <c r="OXU89" s="651">
        <v>0</v>
      </c>
      <c r="OXV89" s="651">
        <v>0</v>
      </c>
      <c r="OXW89" s="651">
        <v>0</v>
      </c>
      <c r="OXX89" s="651">
        <v>0</v>
      </c>
      <c r="OXY89" s="651">
        <v>0</v>
      </c>
      <c r="OXZ89" s="651">
        <v>0</v>
      </c>
      <c r="OYA89" s="651">
        <v>0</v>
      </c>
      <c r="OYB89" s="651">
        <v>0</v>
      </c>
      <c r="OYC89" s="651">
        <v>0</v>
      </c>
      <c r="OYD89" s="651">
        <v>0</v>
      </c>
      <c r="OYE89" s="651">
        <v>0</v>
      </c>
      <c r="OYF89" s="651">
        <v>0</v>
      </c>
      <c r="OYG89" s="651">
        <v>0</v>
      </c>
      <c r="OYH89" s="651">
        <v>0</v>
      </c>
      <c r="OYI89" s="651">
        <v>0</v>
      </c>
      <c r="OYJ89" s="651">
        <v>0</v>
      </c>
      <c r="OYK89" s="651">
        <v>0</v>
      </c>
      <c r="OYL89" s="651">
        <v>0</v>
      </c>
      <c r="OYM89" s="651">
        <v>0</v>
      </c>
      <c r="OYN89" s="651">
        <v>0</v>
      </c>
      <c r="OYO89" s="651">
        <v>0</v>
      </c>
      <c r="OYP89" s="651">
        <v>0</v>
      </c>
      <c r="OYQ89" s="651">
        <v>0</v>
      </c>
      <c r="OYR89" s="651">
        <v>0</v>
      </c>
      <c r="OYS89" s="651">
        <v>0</v>
      </c>
      <c r="OYT89" s="651">
        <v>0</v>
      </c>
      <c r="OYU89" s="651">
        <v>0</v>
      </c>
      <c r="OYV89" s="651">
        <v>0</v>
      </c>
      <c r="OYW89" s="651">
        <v>0</v>
      </c>
      <c r="OYX89" s="651">
        <v>0</v>
      </c>
      <c r="OYY89" s="651">
        <v>0</v>
      </c>
      <c r="OYZ89" s="651">
        <v>0</v>
      </c>
      <c r="OZA89" s="651">
        <v>0</v>
      </c>
      <c r="OZB89" s="651">
        <v>0</v>
      </c>
      <c r="OZC89" s="651">
        <v>0</v>
      </c>
      <c r="OZD89" s="651">
        <v>0</v>
      </c>
      <c r="OZE89" s="651">
        <v>0</v>
      </c>
      <c r="OZF89" s="651">
        <v>0</v>
      </c>
      <c r="OZG89" s="651">
        <v>0</v>
      </c>
      <c r="OZH89" s="651">
        <v>0</v>
      </c>
      <c r="OZI89" s="651">
        <v>0</v>
      </c>
      <c r="OZJ89" s="651">
        <v>0</v>
      </c>
      <c r="OZK89" s="651">
        <v>0</v>
      </c>
      <c r="OZL89" s="651">
        <v>0</v>
      </c>
      <c r="OZM89" s="651">
        <v>0</v>
      </c>
      <c r="OZN89" s="651">
        <v>0</v>
      </c>
      <c r="OZO89" s="651">
        <v>0</v>
      </c>
      <c r="OZP89" s="651">
        <v>0</v>
      </c>
      <c r="OZQ89" s="651">
        <v>0</v>
      </c>
      <c r="OZR89" s="651">
        <v>0</v>
      </c>
      <c r="OZS89" s="651">
        <v>0</v>
      </c>
      <c r="OZT89" s="651">
        <v>0</v>
      </c>
      <c r="OZU89" s="651">
        <v>0</v>
      </c>
      <c r="OZV89" s="651">
        <v>0</v>
      </c>
      <c r="OZW89" s="651">
        <v>0</v>
      </c>
      <c r="OZX89" s="651">
        <v>0</v>
      </c>
      <c r="OZY89" s="651">
        <v>0</v>
      </c>
      <c r="OZZ89" s="651">
        <v>0</v>
      </c>
      <c r="PAA89" s="651">
        <v>0</v>
      </c>
      <c r="PAB89" s="651">
        <v>0</v>
      </c>
      <c r="PAC89" s="651">
        <v>0</v>
      </c>
      <c r="PAD89" s="651">
        <v>0</v>
      </c>
      <c r="PAE89" s="651">
        <v>0</v>
      </c>
      <c r="PAF89" s="651">
        <v>0</v>
      </c>
      <c r="PAG89" s="651">
        <v>0</v>
      </c>
      <c r="PAH89" s="651">
        <v>0</v>
      </c>
      <c r="PAI89" s="651">
        <v>0</v>
      </c>
      <c r="PAJ89" s="651">
        <v>0</v>
      </c>
      <c r="PAK89" s="651">
        <v>0</v>
      </c>
      <c r="PAL89" s="651">
        <v>0</v>
      </c>
      <c r="PAM89" s="651">
        <v>0</v>
      </c>
      <c r="PAN89" s="651">
        <v>0</v>
      </c>
      <c r="PAO89" s="651">
        <v>0</v>
      </c>
      <c r="PAP89" s="651">
        <v>0</v>
      </c>
      <c r="PAQ89" s="651">
        <v>0</v>
      </c>
      <c r="PAR89" s="651">
        <v>0</v>
      </c>
      <c r="PAS89" s="651">
        <v>0</v>
      </c>
      <c r="PAT89" s="651">
        <v>0</v>
      </c>
      <c r="PAU89" s="651">
        <v>0</v>
      </c>
      <c r="PAV89" s="651">
        <v>0</v>
      </c>
      <c r="PAW89" s="651">
        <v>0</v>
      </c>
      <c r="PAX89" s="651">
        <v>0</v>
      </c>
      <c r="PAY89" s="651">
        <v>0</v>
      </c>
      <c r="PAZ89" s="651">
        <v>0</v>
      </c>
      <c r="PBA89" s="651">
        <v>0</v>
      </c>
      <c r="PBB89" s="651">
        <v>0</v>
      </c>
      <c r="PBC89" s="651">
        <v>0</v>
      </c>
      <c r="PBD89" s="651">
        <v>0</v>
      </c>
      <c r="PBE89" s="651">
        <v>0</v>
      </c>
      <c r="PBF89" s="651">
        <v>0</v>
      </c>
      <c r="PBG89" s="651">
        <v>0</v>
      </c>
      <c r="PBH89" s="651">
        <v>0</v>
      </c>
      <c r="PBI89" s="651">
        <v>0</v>
      </c>
      <c r="PBJ89" s="651">
        <v>0</v>
      </c>
      <c r="PBK89" s="651">
        <v>0</v>
      </c>
      <c r="PBL89" s="651">
        <v>0</v>
      </c>
      <c r="PBM89" s="651">
        <v>0</v>
      </c>
      <c r="PBN89" s="651">
        <v>0</v>
      </c>
      <c r="PBO89" s="651">
        <v>0</v>
      </c>
      <c r="PBP89" s="651">
        <v>0</v>
      </c>
      <c r="PBQ89" s="651">
        <v>0</v>
      </c>
      <c r="PBR89" s="651">
        <v>0</v>
      </c>
      <c r="PBS89" s="651">
        <v>0</v>
      </c>
      <c r="PBT89" s="651">
        <v>0</v>
      </c>
      <c r="PBU89" s="651">
        <v>0</v>
      </c>
      <c r="PBV89" s="651">
        <v>0</v>
      </c>
      <c r="PBW89" s="651">
        <v>0</v>
      </c>
      <c r="PBX89" s="651">
        <v>0</v>
      </c>
      <c r="PBY89" s="651">
        <v>0</v>
      </c>
      <c r="PBZ89" s="651">
        <v>0</v>
      </c>
      <c r="PCA89" s="651">
        <v>0</v>
      </c>
      <c r="PCB89" s="651">
        <v>0</v>
      </c>
      <c r="PCC89" s="651">
        <v>0</v>
      </c>
      <c r="PCD89" s="651">
        <v>0</v>
      </c>
      <c r="PCE89" s="651">
        <v>0</v>
      </c>
      <c r="PCF89" s="651">
        <v>0</v>
      </c>
      <c r="PCG89" s="651">
        <v>0</v>
      </c>
      <c r="PCH89" s="651">
        <v>0</v>
      </c>
      <c r="PCI89" s="651">
        <v>0</v>
      </c>
      <c r="PCJ89" s="651">
        <v>0</v>
      </c>
      <c r="PCK89" s="651">
        <v>0</v>
      </c>
      <c r="PCL89" s="651">
        <v>0</v>
      </c>
      <c r="PCM89" s="651">
        <v>0</v>
      </c>
      <c r="PCN89" s="651">
        <v>0</v>
      </c>
      <c r="PCO89" s="651">
        <v>0</v>
      </c>
      <c r="PCP89" s="651">
        <v>0</v>
      </c>
      <c r="PCQ89" s="651">
        <v>0</v>
      </c>
      <c r="PCR89" s="651">
        <v>0</v>
      </c>
      <c r="PCS89" s="651">
        <v>0</v>
      </c>
      <c r="PCT89" s="651">
        <v>0</v>
      </c>
      <c r="PCU89" s="651">
        <v>0</v>
      </c>
      <c r="PCV89" s="651">
        <v>0</v>
      </c>
      <c r="PCW89" s="651">
        <v>0</v>
      </c>
      <c r="PCX89" s="651">
        <v>0</v>
      </c>
      <c r="PCY89" s="651">
        <v>0</v>
      </c>
      <c r="PCZ89" s="651">
        <v>0</v>
      </c>
      <c r="PDA89" s="651">
        <v>0</v>
      </c>
      <c r="PDB89" s="651">
        <v>0</v>
      </c>
      <c r="PDC89" s="651">
        <v>0</v>
      </c>
      <c r="PDD89" s="651">
        <v>0</v>
      </c>
      <c r="PDE89" s="651">
        <v>0</v>
      </c>
      <c r="PDF89" s="651">
        <v>0</v>
      </c>
      <c r="PDG89" s="651">
        <v>0</v>
      </c>
      <c r="PDH89" s="651">
        <v>0</v>
      </c>
      <c r="PDI89" s="651">
        <v>0</v>
      </c>
      <c r="PDJ89" s="651">
        <v>0</v>
      </c>
      <c r="PDK89" s="651">
        <v>0</v>
      </c>
      <c r="PDL89" s="651">
        <v>0</v>
      </c>
      <c r="PDM89" s="651">
        <v>0</v>
      </c>
      <c r="PDN89" s="651">
        <v>0</v>
      </c>
      <c r="PDO89" s="651">
        <v>0</v>
      </c>
      <c r="PDP89" s="651">
        <v>0</v>
      </c>
      <c r="PDQ89" s="651">
        <v>0</v>
      </c>
      <c r="PDR89" s="651">
        <v>0</v>
      </c>
      <c r="PDS89" s="651">
        <v>0</v>
      </c>
      <c r="PDT89" s="651">
        <v>0</v>
      </c>
      <c r="PDU89" s="651">
        <v>0</v>
      </c>
      <c r="PDV89" s="651">
        <v>0</v>
      </c>
      <c r="PDW89" s="651">
        <v>0</v>
      </c>
      <c r="PDX89" s="651">
        <v>0</v>
      </c>
      <c r="PDY89" s="651">
        <v>0</v>
      </c>
      <c r="PDZ89" s="651">
        <v>0</v>
      </c>
      <c r="PEA89" s="651">
        <v>0</v>
      </c>
      <c r="PEB89" s="651">
        <v>0</v>
      </c>
      <c r="PEC89" s="651">
        <v>0</v>
      </c>
      <c r="PED89" s="651">
        <v>0</v>
      </c>
      <c r="PEE89" s="651">
        <v>0</v>
      </c>
      <c r="PEF89" s="651">
        <v>0</v>
      </c>
      <c r="PEG89" s="651">
        <v>0</v>
      </c>
      <c r="PEH89" s="651">
        <v>0</v>
      </c>
      <c r="PEI89" s="651">
        <v>0</v>
      </c>
      <c r="PEJ89" s="651">
        <v>0</v>
      </c>
      <c r="PEK89" s="651">
        <v>0</v>
      </c>
      <c r="PEL89" s="651">
        <v>0</v>
      </c>
      <c r="PEM89" s="651">
        <v>0</v>
      </c>
      <c r="PEN89" s="651">
        <v>0</v>
      </c>
      <c r="PEO89" s="651">
        <v>0</v>
      </c>
      <c r="PEP89" s="651">
        <v>0</v>
      </c>
      <c r="PEQ89" s="651">
        <v>0</v>
      </c>
      <c r="PER89" s="651">
        <v>0</v>
      </c>
      <c r="PES89" s="651">
        <v>0</v>
      </c>
      <c r="PET89" s="651">
        <v>0</v>
      </c>
      <c r="PEU89" s="651">
        <v>0</v>
      </c>
      <c r="PEV89" s="651">
        <v>0</v>
      </c>
      <c r="PEW89" s="651">
        <v>0</v>
      </c>
      <c r="PEX89" s="651">
        <v>0</v>
      </c>
      <c r="PEY89" s="651">
        <v>0</v>
      </c>
      <c r="PEZ89" s="651">
        <v>0</v>
      </c>
      <c r="PFA89" s="651">
        <v>0</v>
      </c>
      <c r="PFB89" s="651">
        <v>0</v>
      </c>
      <c r="PFC89" s="651">
        <v>0</v>
      </c>
      <c r="PFD89" s="651">
        <v>0</v>
      </c>
      <c r="PFE89" s="651">
        <v>0</v>
      </c>
      <c r="PFF89" s="651">
        <v>0</v>
      </c>
      <c r="PFG89" s="651">
        <v>0</v>
      </c>
      <c r="PFH89" s="651">
        <v>0</v>
      </c>
      <c r="PFI89" s="651">
        <v>0</v>
      </c>
      <c r="PFJ89" s="651">
        <v>0</v>
      </c>
      <c r="PFK89" s="651">
        <v>0</v>
      </c>
      <c r="PFL89" s="651">
        <v>0</v>
      </c>
      <c r="PFM89" s="651">
        <v>0</v>
      </c>
      <c r="PFN89" s="651">
        <v>0</v>
      </c>
      <c r="PFO89" s="651">
        <v>0</v>
      </c>
      <c r="PFP89" s="651">
        <v>0</v>
      </c>
      <c r="PFQ89" s="651">
        <v>0</v>
      </c>
      <c r="PFR89" s="651">
        <v>0</v>
      </c>
      <c r="PFS89" s="651">
        <v>0</v>
      </c>
      <c r="PFT89" s="651">
        <v>0</v>
      </c>
      <c r="PFU89" s="651">
        <v>0</v>
      </c>
      <c r="PFV89" s="651">
        <v>0</v>
      </c>
      <c r="PFW89" s="651">
        <v>0</v>
      </c>
      <c r="PFX89" s="651">
        <v>0</v>
      </c>
      <c r="PFY89" s="651">
        <v>0</v>
      </c>
      <c r="PFZ89" s="651">
        <v>0</v>
      </c>
      <c r="PGA89" s="651">
        <v>0</v>
      </c>
      <c r="PGB89" s="651">
        <v>0</v>
      </c>
      <c r="PGC89" s="651">
        <v>0</v>
      </c>
      <c r="PGD89" s="651">
        <v>0</v>
      </c>
      <c r="PGE89" s="651">
        <v>0</v>
      </c>
      <c r="PGF89" s="651">
        <v>0</v>
      </c>
      <c r="PGG89" s="651">
        <v>0</v>
      </c>
      <c r="PGH89" s="651">
        <v>0</v>
      </c>
      <c r="PGI89" s="651">
        <v>0</v>
      </c>
      <c r="PGJ89" s="651">
        <v>0</v>
      </c>
      <c r="PGK89" s="651">
        <v>0</v>
      </c>
      <c r="PGL89" s="651">
        <v>0</v>
      </c>
      <c r="PGM89" s="651">
        <v>0</v>
      </c>
      <c r="PGN89" s="651">
        <v>0</v>
      </c>
      <c r="PGO89" s="651">
        <v>0</v>
      </c>
      <c r="PGP89" s="651">
        <v>0</v>
      </c>
      <c r="PGQ89" s="651">
        <v>0</v>
      </c>
      <c r="PGR89" s="651">
        <v>0</v>
      </c>
      <c r="PGS89" s="651">
        <v>0</v>
      </c>
      <c r="PGT89" s="651">
        <v>0</v>
      </c>
      <c r="PGU89" s="651">
        <v>0</v>
      </c>
      <c r="PGV89" s="651">
        <v>0</v>
      </c>
      <c r="PGW89" s="651">
        <v>0</v>
      </c>
      <c r="PGX89" s="651">
        <v>0</v>
      </c>
      <c r="PGY89" s="651">
        <v>0</v>
      </c>
      <c r="PGZ89" s="651">
        <v>0</v>
      </c>
      <c r="PHA89" s="651">
        <v>0</v>
      </c>
      <c r="PHB89" s="651">
        <v>0</v>
      </c>
      <c r="PHC89" s="651">
        <v>0</v>
      </c>
      <c r="PHD89" s="651">
        <v>0</v>
      </c>
      <c r="PHE89" s="651">
        <v>0</v>
      </c>
      <c r="PHF89" s="651">
        <v>0</v>
      </c>
      <c r="PHG89" s="651">
        <v>0</v>
      </c>
      <c r="PHH89" s="651">
        <v>0</v>
      </c>
      <c r="PHI89" s="651">
        <v>0</v>
      </c>
      <c r="PHJ89" s="651">
        <v>0</v>
      </c>
      <c r="PHK89" s="651">
        <v>0</v>
      </c>
      <c r="PHL89" s="651">
        <v>0</v>
      </c>
      <c r="PHM89" s="651">
        <v>0</v>
      </c>
      <c r="PHN89" s="651">
        <v>0</v>
      </c>
      <c r="PHO89" s="651">
        <v>0</v>
      </c>
      <c r="PHP89" s="651">
        <v>0</v>
      </c>
      <c r="PHQ89" s="651">
        <v>0</v>
      </c>
      <c r="PHR89" s="651">
        <v>0</v>
      </c>
      <c r="PHS89" s="651">
        <v>0</v>
      </c>
      <c r="PHT89" s="651">
        <v>0</v>
      </c>
      <c r="PHU89" s="651">
        <v>0</v>
      </c>
      <c r="PHV89" s="651">
        <v>0</v>
      </c>
      <c r="PHW89" s="651">
        <v>0</v>
      </c>
      <c r="PHX89" s="651">
        <v>0</v>
      </c>
      <c r="PHY89" s="651">
        <v>0</v>
      </c>
      <c r="PHZ89" s="651">
        <v>0</v>
      </c>
      <c r="PIA89" s="651">
        <v>0</v>
      </c>
      <c r="PIB89" s="651">
        <v>0</v>
      </c>
      <c r="PIC89" s="651">
        <v>0</v>
      </c>
      <c r="PID89" s="651">
        <v>0</v>
      </c>
      <c r="PIE89" s="651">
        <v>0</v>
      </c>
      <c r="PIF89" s="651">
        <v>0</v>
      </c>
      <c r="PIG89" s="651">
        <v>0</v>
      </c>
      <c r="PIH89" s="651">
        <v>0</v>
      </c>
      <c r="PII89" s="651">
        <v>0</v>
      </c>
      <c r="PIJ89" s="651">
        <v>0</v>
      </c>
      <c r="PIK89" s="651">
        <v>0</v>
      </c>
      <c r="PIL89" s="651">
        <v>0</v>
      </c>
      <c r="PIM89" s="651">
        <v>0</v>
      </c>
      <c r="PIN89" s="651">
        <v>0</v>
      </c>
      <c r="PIO89" s="651">
        <v>0</v>
      </c>
      <c r="PIP89" s="651">
        <v>0</v>
      </c>
      <c r="PIQ89" s="651">
        <v>0</v>
      </c>
      <c r="PIR89" s="651">
        <v>0</v>
      </c>
      <c r="PIS89" s="651">
        <v>0</v>
      </c>
      <c r="PIT89" s="651">
        <v>0</v>
      </c>
      <c r="PIU89" s="651">
        <v>0</v>
      </c>
      <c r="PIV89" s="651">
        <v>0</v>
      </c>
      <c r="PIW89" s="651">
        <v>0</v>
      </c>
      <c r="PIX89" s="651">
        <v>0</v>
      </c>
      <c r="PIY89" s="651">
        <v>0</v>
      </c>
      <c r="PIZ89" s="651">
        <v>0</v>
      </c>
      <c r="PJA89" s="651">
        <v>0</v>
      </c>
      <c r="PJB89" s="651">
        <v>0</v>
      </c>
      <c r="PJC89" s="651">
        <v>0</v>
      </c>
      <c r="PJD89" s="651">
        <v>0</v>
      </c>
      <c r="PJE89" s="651">
        <v>0</v>
      </c>
      <c r="PJF89" s="651">
        <v>0</v>
      </c>
      <c r="PJG89" s="651">
        <v>0</v>
      </c>
      <c r="PJH89" s="651">
        <v>0</v>
      </c>
      <c r="PJI89" s="651">
        <v>0</v>
      </c>
      <c r="PJJ89" s="651">
        <v>0</v>
      </c>
      <c r="PJK89" s="651">
        <v>0</v>
      </c>
      <c r="PJL89" s="651">
        <v>0</v>
      </c>
      <c r="PJM89" s="651">
        <v>0</v>
      </c>
      <c r="PJN89" s="651">
        <v>0</v>
      </c>
      <c r="PJO89" s="651">
        <v>0</v>
      </c>
      <c r="PJP89" s="651">
        <v>0</v>
      </c>
      <c r="PJQ89" s="651">
        <v>0</v>
      </c>
      <c r="PJR89" s="651">
        <v>0</v>
      </c>
      <c r="PJS89" s="651">
        <v>0</v>
      </c>
      <c r="PJT89" s="651">
        <v>0</v>
      </c>
      <c r="PJU89" s="651">
        <v>0</v>
      </c>
      <c r="PJV89" s="651">
        <v>0</v>
      </c>
      <c r="PJW89" s="651">
        <v>0</v>
      </c>
      <c r="PJX89" s="651">
        <v>0</v>
      </c>
      <c r="PJY89" s="651">
        <v>0</v>
      </c>
      <c r="PJZ89" s="651">
        <v>0</v>
      </c>
      <c r="PKA89" s="651">
        <v>0</v>
      </c>
      <c r="PKB89" s="651">
        <v>0</v>
      </c>
      <c r="PKC89" s="651">
        <v>0</v>
      </c>
      <c r="PKD89" s="651">
        <v>0</v>
      </c>
      <c r="PKE89" s="651">
        <v>0</v>
      </c>
      <c r="PKF89" s="651">
        <v>0</v>
      </c>
      <c r="PKG89" s="651">
        <v>0</v>
      </c>
      <c r="PKH89" s="651">
        <v>0</v>
      </c>
      <c r="PKI89" s="651">
        <v>0</v>
      </c>
      <c r="PKJ89" s="651">
        <v>0</v>
      </c>
      <c r="PKK89" s="651">
        <v>0</v>
      </c>
      <c r="PKL89" s="651">
        <v>0</v>
      </c>
      <c r="PKM89" s="651">
        <v>0</v>
      </c>
      <c r="PKN89" s="651">
        <v>0</v>
      </c>
      <c r="PKO89" s="651">
        <v>0</v>
      </c>
      <c r="PKP89" s="651">
        <v>0</v>
      </c>
      <c r="PKQ89" s="651">
        <v>0</v>
      </c>
      <c r="PKR89" s="651">
        <v>0</v>
      </c>
      <c r="PKS89" s="651">
        <v>0</v>
      </c>
      <c r="PKT89" s="651">
        <v>0</v>
      </c>
      <c r="PKU89" s="651">
        <v>0</v>
      </c>
      <c r="PKV89" s="651">
        <v>0</v>
      </c>
      <c r="PKW89" s="651">
        <v>0</v>
      </c>
      <c r="PKX89" s="651">
        <v>0</v>
      </c>
      <c r="PKY89" s="651">
        <v>0</v>
      </c>
      <c r="PKZ89" s="651">
        <v>0</v>
      </c>
      <c r="PLA89" s="651">
        <v>0</v>
      </c>
      <c r="PLB89" s="651">
        <v>0</v>
      </c>
      <c r="PLC89" s="651">
        <v>0</v>
      </c>
      <c r="PLD89" s="651">
        <v>0</v>
      </c>
      <c r="PLE89" s="651">
        <v>0</v>
      </c>
      <c r="PLF89" s="651">
        <v>0</v>
      </c>
      <c r="PLG89" s="651">
        <v>0</v>
      </c>
      <c r="PLH89" s="651">
        <v>0</v>
      </c>
      <c r="PLI89" s="651">
        <v>0</v>
      </c>
      <c r="PLJ89" s="651">
        <v>0</v>
      </c>
      <c r="PLK89" s="651">
        <v>0</v>
      </c>
      <c r="PLL89" s="651">
        <v>0</v>
      </c>
      <c r="PLM89" s="651">
        <v>0</v>
      </c>
      <c r="PLN89" s="651">
        <v>0</v>
      </c>
      <c r="PLO89" s="651">
        <v>0</v>
      </c>
      <c r="PLP89" s="651">
        <v>0</v>
      </c>
      <c r="PLQ89" s="651">
        <v>0</v>
      </c>
      <c r="PLR89" s="651">
        <v>0</v>
      </c>
      <c r="PLS89" s="651">
        <v>0</v>
      </c>
      <c r="PLT89" s="651">
        <v>0</v>
      </c>
      <c r="PLU89" s="651">
        <v>0</v>
      </c>
      <c r="PLV89" s="651">
        <v>0</v>
      </c>
      <c r="PLW89" s="651">
        <v>0</v>
      </c>
      <c r="PLX89" s="651">
        <v>0</v>
      </c>
      <c r="PLY89" s="651">
        <v>0</v>
      </c>
      <c r="PLZ89" s="651">
        <v>0</v>
      </c>
      <c r="PMA89" s="651">
        <v>0</v>
      </c>
      <c r="PMB89" s="651">
        <v>0</v>
      </c>
      <c r="PMC89" s="651">
        <v>0</v>
      </c>
      <c r="PMD89" s="651">
        <v>0</v>
      </c>
      <c r="PME89" s="651">
        <v>0</v>
      </c>
      <c r="PMF89" s="651">
        <v>0</v>
      </c>
      <c r="PMG89" s="651">
        <v>0</v>
      </c>
      <c r="PMH89" s="651">
        <v>0</v>
      </c>
      <c r="PMI89" s="651">
        <v>0</v>
      </c>
      <c r="PMJ89" s="651">
        <v>0</v>
      </c>
      <c r="PMK89" s="651">
        <v>0</v>
      </c>
      <c r="PML89" s="651">
        <v>0</v>
      </c>
      <c r="PMM89" s="651">
        <v>0</v>
      </c>
      <c r="PMN89" s="651">
        <v>0</v>
      </c>
      <c r="PMO89" s="651">
        <v>0</v>
      </c>
      <c r="PMP89" s="651">
        <v>0</v>
      </c>
      <c r="PMQ89" s="651">
        <v>0</v>
      </c>
      <c r="PMR89" s="651">
        <v>0</v>
      </c>
      <c r="PMS89" s="651">
        <v>0</v>
      </c>
      <c r="PMT89" s="651">
        <v>0</v>
      </c>
      <c r="PMU89" s="651">
        <v>0</v>
      </c>
      <c r="PMV89" s="651">
        <v>0</v>
      </c>
      <c r="PMW89" s="651">
        <v>0</v>
      </c>
      <c r="PMX89" s="651">
        <v>0</v>
      </c>
      <c r="PMY89" s="651">
        <v>0</v>
      </c>
      <c r="PMZ89" s="651">
        <v>0</v>
      </c>
      <c r="PNA89" s="651">
        <v>0</v>
      </c>
      <c r="PNB89" s="651">
        <v>0</v>
      </c>
      <c r="PNC89" s="651">
        <v>0</v>
      </c>
      <c r="PND89" s="651">
        <v>0</v>
      </c>
      <c r="PNE89" s="651">
        <v>0</v>
      </c>
      <c r="PNF89" s="651">
        <v>0</v>
      </c>
      <c r="PNG89" s="651">
        <v>0</v>
      </c>
      <c r="PNH89" s="651">
        <v>0</v>
      </c>
      <c r="PNI89" s="651">
        <v>0</v>
      </c>
      <c r="PNJ89" s="651">
        <v>0</v>
      </c>
      <c r="PNK89" s="651">
        <v>0</v>
      </c>
      <c r="PNL89" s="651">
        <v>0</v>
      </c>
      <c r="PNM89" s="651">
        <v>0</v>
      </c>
      <c r="PNN89" s="651">
        <v>0</v>
      </c>
      <c r="PNO89" s="651">
        <v>0</v>
      </c>
      <c r="PNP89" s="651">
        <v>0</v>
      </c>
      <c r="PNQ89" s="651">
        <v>0</v>
      </c>
      <c r="PNR89" s="651">
        <v>0</v>
      </c>
      <c r="PNS89" s="651">
        <v>0</v>
      </c>
      <c r="PNT89" s="651">
        <v>0</v>
      </c>
      <c r="PNU89" s="651">
        <v>0</v>
      </c>
      <c r="PNV89" s="651">
        <v>0</v>
      </c>
      <c r="PNW89" s="651">
        <v>0</v>
      </c>
      <c r="PNX89" s="651">
        <v>0</v>
      </c>
      <c r="PNY89" s="651">
        <v>0</v>
      </c>
      <c r="PNZ89" s="651">
        <v>0</v>
      </c>
      <c r="POA89" s="651">
        <v>0</v>
      </c>
      <c r="POB89" s="651">
        <v>0</v>
      </c>
      <c r="POC89" s="651">
        <v>0</v>
      </c>
      <c r="POD89" s="651">
        <v>0</v>
      </c>
      <c r="POE89" s="651">
        <v>0</v>
      </c>
      <c r="POF89" s="651">
        <v>0</v>
      </c>
      <c r="POG89" s="651">
        <v>0</v>
      </c>
      <c r="POH89" s="651">
        <v>0</v>
      </c>
      <c r="POI89" s="651">
        <v>0</v>
      </c>
      <c r="POJ89" s="651">
        <v>0</v>
      </c>
      <c r="POK89" s="651">
        <v>0</v>
      </c>
      <c r="POL89" s="651">
        <v>0</v>
      </c>
      <c r="POM89" s="651">
        <v>0</v>
      </c>
      <c r="PON89" s="651">
        <v>0</v>
      </c>
      <c r="POO89" s="651">
        <v>0</v>
      </c>
      <c r="POP89" s="651">
        <v>0</v>
      </c>
      <c r="POQ89" s="651">
        <v>0</v>
      </c>
      <c r="POR89" s="651">
        <v>0</v>
      </c>
      <c r="POS89" s="651">
        <v>0</v>
      </c>
      <c r="POT89" s="651">
        <v>0</v>
      </c>
      <c r="POU89" s="651">
        <v>0</v>
      </c>
      <c r="POV89" s="651">
        <v>0</v>
      </c>
      <c r="POW89" s="651">
        <v>0</v>
      </c>
      <c r="POX89" s="651">
        <v>0</v>
      </c>
      <c r="POY89" s="651">
        <v>0</v>
      </c>
      <c r="POZ89" s="651">
        <v>0</v>
      </c>
      <c r="PPA89" s="651">
        <v>0</v>
      </c>
      <c r="PPB89" s="651">
        <v>0</v>
      </c>
      <c r="PPC89" s="651">
        <v>0</v>
      </c>
      <c r="PPD89" s="651">
        <v>0</v>
      </c>
      <c r="PPE89" s="651">
        <v>0</v>
      </c>
      <c r="PPF89" s="651">
        <v>0</v>
      </c>
      <c r="PPG89" s="651">
        <v>0</v>
      </c>
      <c r="PPH89" s="651">
        <v>0</v>
      </c>
      <c r="PPI89" s="651">
        <v>0</v>
      </c>
      <c r="PPJ89" s="651">
        <v>0</v>
      </c>
      <c r="PPK89" s="651">
        <v>0</v>
      </c>
      <c r="PPL89" s="651">
        <v>0</v>
      </c>
      <c r="PPM89" s="651">
        <v>0</v>
      </c>
      <c r="PPN89" s="651">
        <v>0</v>
      </c>
      <c r="PPO89" s="651">
        <v>0</v>
      </c>
      <c r="PPP89" s="651">
        <v>0</v>
      </c>
      <c r="PPQ89" s="651">
        <v>0</v>
      </c>
      <c r="PPR89" s="651">
        <v>0</v>
      </c>
      <c r="PPS89" s="651">
        <v>0</v>
      </c>
      <c r="PPT89" s="651">
        <v>0</v>
      </c>
      <c r="PPU89" s="651">
        <v>0</v>
      </c>
      <c r="PPV89" s="651">
        <v>0</v>
      </c>
      <c r="PPW89" s="651">
        <v>0</v>
      </c>
      <c r="PPX89" s="651">
        <v>0</v>
      </c>
      <c r="PPY89" s="651">
        <v>0</v>
      </c>
      <c r="PPZ89" s="651">
        <v>0</v>
      </c>
      <c r="PQA89" s="651">
        <v>0</v>
      </c>
      <c r="PQB89" s="651">
        <v>0</v>
      </c>
      <c r="PQC89" s="651">
        <v>0</v>
      </c>
      <c r="PQD89" s="651">
        <v>0</v>
      </c>
      <c r="PQE89" s="651">
        <v>0</v>
      </c>
      <c r="PQF89" s="651">
        <v>0</v>
      </c>
      <c r="PQG89" s="651">
        <v>0</v>
      </c>
      <c r="PQH89" s="651">
        <v>0</v>
      </c>
      <c r="PQI89" s="651">
        <v>0</v>
      </c>
      <c r="PQJ89" s="651">
        <v>0</v>
      </c>
      <c r="PQK89" s="651">
        <v>0</v>
      </c>
      <c r="PQL89" s="651">
        <v>0</v>
      </c>
      <c r="PQM89" s="651">
        <v>0</v>
      </c>
      <c r="PQN89" s="651">
        <v>0</v>
      </c>
      <c r="PQO89" s="651">
        <v>0</v>
      </c>
      <c r="PQP89" s="651">
        <v>0</v>
      </c>
      <c r="PQQ89" s="651">
        <v>0</v>
      </c>
      <c r="PQR89" s="651">
        <v>0</v>
      </c>
      <c r="PQS89" s="651">
        <v>0</v>
      </c>
      <c r="PQT89" s="651">
        <v>0</v>
      </c>
      <c r="PQU89" s="651">
        <v>0</v>
      </c>
      <c r="PQV89" s="651">
        <v>0</v>
      </c>
      <c r="PQW89" s="651">
        <v>0</v>
      </c>
      <c r="PQX89" s="651">
        <v>0</v>
      </c>
      <c r="PQY89" s="651">
        <v>0</v>
      </c>
      <c r="PQZ89" s="651">
        <v>0</v>
      </c>
      <c r="PRA89" s="651">
        <v>0</v>
      </c>
      <c r="PRB89" s="651">
        <v>0</v>
      </c>
      <c r="PRC89" s="651">
        <v>0</v>
      </c>
      <c r="PRD89" s="651">
        <v>0</v>
      </c>
      <c r="PRE89" s="651">
        <v>0</v>
      </c>
      <c r="PRF89" s="651">
        <v>0</v>
      </c>
      <c r="PRG89" s="651">
        <v>0</v>
      </c>
      <c r="PRH89" s="651">
        <v>0</v>
      </c>
      <c r="PRI89" s="651">
        <v>0</v>
      </c>
      <c r="PRJ89" s="651">
        <v>0</v>
      </c>
      <c r="PRK89" s="651">
        <v>0</v>
      </c>
      <c r="PRL89" s="651">
        <v>0</v>
      </c>
      <c r="PRM89" s="651">
        <v>0</v>
      </c>
      <c r="PRN89" s="651">
        <v>0</v>
      </c>
      <c r="PRO89" s="651">
        <v>0</v>
      </c>
      <c r="PRP89" s="651">
        <v>0</v>
      </c>
      <c r="PRQ89" s="651">
        <v>0</v>
      </c>
      <c r="PRR89" s="651">
        <v>0</v>
      </c>
      <c r="PRS89" s="651">
        <v>0</v>
      </c>
      <c r="PRT89" s="651">
        <v>0</v>
      </c>
      <c r="PRU89" s="651">
        <v>0</v>
      </c>
      <c r="PRV89" s="651">
        <v>0</v>
      </c>
      <c r="PRW89" s="651">
        <v>0</v>
      </c>
      <c r="PRX89" s="651">
        <v>0</v>
      </c>
      <c r="PRY89" s="651">
        <v>0</v>
      </c>
      <c r="PRZ89" s="651">
        <v>0</v>
      </c>
      <c r="PSA89" s="651">
        <v>0</v>
      </c>
      <c r="PSB89" s="651">
        <v>0</v>
      </c>
      <c r="PSC89" s="651">
        <v>0</v>
      </c>
      <c r="PSD89" s="651">
        <v>0</v>
      </c>
      <c r="PSE89" s="651">
        <v>0</v>
      </c>
      <c r="PSF89" s="651">
        <v>0</v>
      </c>
      <c r="PSG89" s="651">
        <v>0</v>
      </c>
      <c r="PSH89" s="651">
        <v>0</v>
      </c>
      <c r="PSI89" s="651">
        <v>0</v>
      </c>
      <c r="PSJ89" s="651">
        <v>0</v>
      </c>
      <c r="PSK89" s="651">
        <v>0</v>
      </c>
      <c r="PSL89" s="651">
        <v>0</v>
      </c>
      <c r="PSM89" s="651">
        <v>0</v>
      </c>
      <c r="PSN89" s="651">
        <v>0</v>
      </c>
      <c r="PSO89" s="651">
        <v>0</v>
      </c>
      <c r="PSP89" s="651">
        <v>0</v>
      </c>
      <c r="PSQ89" s="651">
        <v>0</v>
      </c>
      <c r="PSR89" s="651">
        <v>0</v>
      </c>
      <c r="PSS89" s="651">
        <v>0</v>
      </c>
      <c r="PST89" s="651">
        <v>0</v>
      </c>
      <c r="PSU89" s="651">
        <v>0</v>
      </c>
      <c r="PSV89" s="651">
        <v>0</v>
      </c>
      <c r="PSW89" s="651">
        <v>0</v>
      </c>
      <c r="PSX89" s="651">
        <v>0</v>
      </c>
      <c r="PSY89" s="651">
        <v>0</v>
      </c>
      <c r="PSZ89" s="651">
        <v>0</v>
      </c>
      <c r="PTA89" s="651">
        <v>0</v>
      </c>
      <c r="PTB89" s="651">
        <v>0</v>
      </c>
      <c r="PTC89" s="651">
        <v>0</v>
      </c>
      <c r="PTD89" s="651">
        <v>0</v>
      </c>
      <c r="PTE89" s="651">
        <v>0</v>
      </c>
      <c r="PTF89" s="651">
        <v>0</v>
      </c>
      <c r="PTG89" s="651">
        <v>0</v>
      </c>
      <c r="PTH89" s="651">
        <v>0</v>
      </c>
      <c r="PTI89" s="651">
        <v>0</v>
      </c>
      <c r="PTJ89" s="651">
        <v>0</v>
      </c>
      <c r="PTK89" s="651">
        <v>0</v>
      </c>
      <c r="PTL89" s="651">
        <v>0</v>
      </c>
      <c r="PTM89" s="651">
        <v>0</v>
      </c>
      <c r="PTN89" s="651">
        <v>0</v>
      </c>
      <c r="PTO89" s="651">
        <v>0</v>
      </c>
      <c r="PTP89" s="651">
        <v>0</v>
      </c>
      <c r="PTQ89" s="651">
        <v>0</v>
      </c>
      <c r="PTR89" s="651">
        <v>0</v>
      </c>
      <c r="PTS89" s="651">
        <v>0</v>
      </c>
      <c r="PTT89" s="651">
        <v>0</v>
      </c>
      <c r="PTU89" s="651">
        <v>0</v>
      </c>
      <c r="PTV89" s="651">
        <v>0</v>
      </c>
      <c r="PTW89" s="651">
        <v>0</v>
      </c>
      <c r="PTX89" s="651">
        <v>0</v>
      </c>
      <c r="PTY89" s="651">
        <v>0</v>
      </c>
      <c r="PTZ89" s="651">
        <v>0</v>
      </c>
      <c r="PUA89" s="651">
        <v>0</v>
      </c>
      <c r="PUB89" s="651">
        <v>0</v>
      </c>
      <c r="PUC89" s="651">
        <v>0</v>
      </c>
      <c r="PUD89" s="651">
        <v>0</v>
      </c>
      <c r="PUE89" s="651">
        <v>0</v>
      </c>
      <c r="PUF89" s="651">
        <v>0</v>
      </c>
      <c r="PUG89" s="651">
        <v>0</v>
      </c>
      <c r="PUH89" s="651">
        <v>0</v>
      </c>
      <c r="PUI89" s="651">
        <v>0</v>
      </c>
      <c r="PUJ89" s="651">
        <v>0</v>
      </c>
      <c r="PUK89" s="651">
        <v>0</v>
      </c>
      <c r="PUL89" s="651">
        <v>0</v>
      </c>
      <c r="PUM89" s="651">
        <v>0</v>
      </c>
      <c r="PUN89" s="651">
        <v>0</v>
      </c>
      <c r="PUO89" s="651">
        <v>0</v>
      </c>
      <c r="PUP89" s="651">
        <v>0</v>
      </c>
      <c r="PUQ89" s="651">
        <v>0</v>
      </c>
      <c r="PUR89" s="651">
        <v>0</v>
      </c>
      <c r="PUS89" s="651">
        <v>0</v>
      </c>
      <c r="PUT89" s="651">
        <v>0</v>
      </c>
      <c r="PUU89" s="651">
        <v>0</v>
      </c>
      <c r="PUV89" s="651">
        <v>0</v>
      </c>
      <c r="PUW89" s="651">
        <v>0</v>
      </c>
      <c r="PUX89" s="651">
        <v>0</v>
      </c>
      <c r="PUY89" s="651">
        <v>0</v>
      </c>
      <c r="PUZ89" s="651">
        <v>0</v>
      </c>
      <c r="PVA89" s="651">
        <v>0</v>
      </c>
      <c r="PVB89" s="651">
        <v>0</v>
      </c>
      <c r="PVC89" s="651">
        <v>0</v>
      </c>
      <c r="PVD89" s="651">
        <v>0</v>
      </c>
      <c r="PVE89" s="651">
        <v>0</v>
      </c>
      <c r="PVF89" s="651">
        <v>0</v>
      </c>
      <c r="PVG89" s="651">
        <v>0</v>
      </c>
      <c r="PVH89" s="651">
        <v>0</v>
      </c>
      <c r="PVI89" s="651">
        <v>0</v>
      </c>
      <c r="PVJ89" s="651">
        <v>0</v>
      </c>
      <c r="PVK89" s="651">
        <v>0</v>
      </c>
      <c r="PVL89" s="651">
        <v>0</v>
      </c>
      <c r="PVM89" s="651">
        <v>0</v>
      </c>
      <c r="PVN89" s="651">
        <v>0</v>
      </c>
      <c r="PVO89" s="651">
        <v>0</v>
      </c>
      <c r="PVP89" s="651">
        <v>0</v>
      </c>
      <c r="PVQ89" s="651">
        <v>0</v>
      </c>
      <c r="PVR89" s="651">
        <v>0</v>
      </c>
      <c r="PVS89" s="651">
        <v>0</v>
      </c>
      <c r="PVT89" s="651">
        <v>0</v>
      </c>
      <c r="PVU89" s="651">
        <v>0</v>
      </c>
      <c r="PVV89" s="651">
        <v>0</v>
      </c>
      <c r="PVW89" s="651">
        <v>0</v>
      </c>
      <c r="PVX89" s="651">
        <v>0</v>
      </c>
      <c r="PVY89" s="651">
        <v>0</v>
      </c>
      <c r="PVZ89" s="651">
        <v>0</v>
      </c>
      <c r="PWA89" s="651">
        <v>0</v>
      </c>
      <c r="PWB89" s="651">
        <v>0</v>
      </c>
      <c r="PWC89" s="651">
        <v>0</v>
      </c>
      <c r="PWD89" s="651">
        <v>0</v>
      </c>
      <c r="PWE89" s="651">
        <v>0</v>
      </c>
      <c r="PWF89" s="651">
        <v>0</v>
      </c>
      <c r="PWG89" s="651">
        <v>0</v>
      </c>
      <c r="PWH89" s="651">
        <v>0</v>
      </c>
      <c r="PWI89" s="651">
        <v>0</v>
      </c>
      <c r="PWJ89" s="651">
        <v>0</v>
      </c>
      <c r="PWK89" s="651">
        <v>0</v>
      </c>
      <c r="PWL89" s="651">
        <v>0</v>
      </c>
      <c r="PWM89" s="651">
        <v>0</v>
      </c>
      <c r="PWN89" s="651">
        <v>0</v>
      </c>
      <c r="PWO89" s="651">
        <v>0</v>
      </c>
      <c r="PWP89" s="651">
        <v>0</v>
      </c>
      <c r="PWQ89" s="651">
        <v>0</v>
      </c>
      <c r="PWR89" s="651">
        <v>0</v>
      </c>
      <c r="PWS89" s="651">
        <v>0</v>
      </c>
      <c r="PWT89" s="651">
        <v>0</v>
      </c>
      <c r="PWU89" s="651">
        <v>0</v>
      </c>
      <c r="PWV89" s="651">
        <v>0</v>
      </c>
      <c r="PWW89" s="651">
        <v>0</v>
      </c>
      <c r="PWX89" s="651">
        <v>0</v>
      </c>
      <c r="PWY89" s="651">
        <v>0</v>
      </c>
      <c r="PWZ89" s="651">
        <v>0</v>
      </c>
      <c r="PXA89" s="651">
        <v>0</v>
      </c>
      <c r="PXB89" s="651">
        <v>0</v>
      </c>
      <c r="PXC89" s="651">
        <v>0</v>
      </c>
      <c r="PXD89" s="651">
        <v>0</v>
      </c>
      <c r="PXE89" s="651">
        <v>0</v>
      </c>
      <c r="PXF89" s="651">
        <v>0</v>
      </c>
      <c r="PXG89" s="651">
        <v>0</v>
      </c>
      <c r="PXH89" s="651">
        <v>0</v>
      </c>
      <c r="PXI89" s="651">
        <v>0</v>
      </c>
      <c r="PXJ89" s="651">
        <v>0</v>
      </c>
      <c r="PXK89" s="651">
        <v>0</v>
      </c>
      <c r="PXL89" s="651">
        <v>0</v>
      </c>
      <c r="PXM89" s="651">
        <v>0</v>
      </c>
      <c r="PXN89" s="651">
        <v>0</v>
      </c>
      <c r="PXO89" s="651">
        <v>0</v>
      </c>
      <c r="PXP89" s="651">
        <v>0</v>
      </c>
      <c r="PXQ89" s="651">
        <v>0</v>
      </c>
      <c r="PXR89" s="651">
        <v>0</v>
      </c>
      <c r="PXS89" s="651">
        <v>0</v>
      </c>
      <c r="PXT89" s="651">
        <v>0</v>
      </c>
      <c r="PXU89" s="651">
        <v>0</v>
      </c>
      <c r="PXV89" s="651">
        <v>0</v>
      </c>
      <c r="PXW89" s="651">
        <v>0</v>
      </c>
      <c r="PXX89" s="651">
        <v>0</v>
      </c>
      <c r="PXY89" s="651">
        <v>0</v>
      </c>
      <c r="PXZ89" s="651">
        <v>0</v>
      </c>
      <c r="PYA89" s="651">
        <v>0</v>
      </c>
      <c r="PYB89" s="651">
        <v>0</v>
      </c>
      <c r="PYC89" s="651">
        <v>0</v>
      </c>
      <c r="PYD89" s="651">
        <v>0</v>
      </c>
      <c r="PYE89" s="651">
        <v>0</v>
      </c>
      <c r="PYF89" s="651">
        <v>0</v>
      </c>
      <c r="PYG89" s="651">
        <v>0</v>
      </c>
      <c r="PYH89" s="651">
        <v>0</v>
      </c>
      <c r="PYI89" s="651">
        <v>0</v>
      </c>
      <c r="PYJ89" s="651">
        <v>0</v>
      </c>
      <c r="PYK89" s="651">
        <v>0</v>
      </c>
      <c r="PYL89" s="651">
        <v>0</v>
      </c>
      <c r="PYM89" s="651">
        <v>0</v>
      </c>
      <c r="PYN89" s="651">
        <v>0</v>
      </c>
      <c r="PYO89" s="651">
        <v>0</v>
      </c>
      <c r="PYP89" s="651">
        <v>0</v>
      </c>
      <c r="PYQ89" s="651">
        <v>0</v>
      </c>
      <c r="PYR89" s="651">
        <v>0</v>
      </c>
      <c r="PYS89" s="651">
        <v>0</v>
      </c>
      <c r="PYT89" s="651">
        <v>0</v>
      </c>
      <c r="PYU89" s="651">
        <v>0</v>
      </c>
      <c r="PYV89" s="651">
        <v>0</v>
      </c>
      <c r="PYW89" s="651">
        <v>0</v>
      </c>
      <c r="PYX89" s="651">
        <v>0</v>
      </c>
      <c r="PYY89" s="651">
        <v>0</v>
      </c>
      <c r="PYZ89" s="651">
        <v>0</v>
      </c>
      <c r="PZA89" s="651">
        <v>0</v>
      </c>
      <c r="PZB89" s="651">
        <v>0</v>
      </c>
      <c r="PZC89" s="651">
        <v>0</v>
      </c>
      <c r="PZD89" s="651">
        <v>0</v>
      </c>
      <c r="PZE89" s="651">
        <v>0</v>
      </c>
      <c r="PZF89" s="651">
        <v>0</v>
      </c>
      <c r="PZG89" s="651">
        <v>0</v>
      </c>
      <c r="PZH89" s="651">
        <v>0</v>
      </c>
      <c r="PZI89" s="651">
        <v>0</v>
      </c>
      <c r="PZJ89" s="651">
        <v>0</v>
      </c>
      <c r="PZK89" s="651">
        <v>0</v>
      </c>
      <c r="PZL89" s="651">
        <v>0</v>
      </c>
      <c r="PZM89" s="651">
        <v>0</v>
      </c>
      <c r="PZN89" s="651">
        <v>0</v>
      </c>
      <c r="PZO89" s="651">
        <v>0</v>
      </c>
      <c r="PZP89" s="651">
        <v>0</v>
      </c>
      <c r="PZQ89" s="651">
        <v>0</v>
      </c>
      <c r="PZR89" s="651">
        <v>0</v>
      </c>
      <c r="PZS89" s="651">
        <v>0</v>
      </c>
      <c r="PZT89" s="651">
        <v>0</v>
      </c>
      <c r="PZU89" s="651">
        <v>0</v>
      </c>
      <c r="PZV89" s="651">
        <v>0</v>
      </c>
      <c r="PZW89" s="651">
        <v>0</v>
      </c>
      <c r="PZX89" s="651">
        <v>0</v>
      </c>
      <c r="PZY89" s="651">
        <v>0</v>
      </c>
      <c r="PZZ89" s="651">
        <v>0</v>
      </c>
      <c r="QAA89" s="651">
        <v>0</v>
      </c>
      <c r="QAB89" s="651">
        <v>0</v>
      </c>
      <c r="QAC89" s="651">
        <v>0</v>
      </c>
      <c r="QAD89" s="651">
        <v>0</v>
      </c>
      <c r="QAE89" s="651">
        <v>0</v>
      </c>
      <c r="QAF89" s="651">
        <v>0</v>
      </c>
      <c r="QAG89" s="651">
        <v>0</v>
      </c>
      <c r="QAH89" s="651">
        <v>0</v>
      </c>
      <c r="QAI89" s="651">
        <v>0</v>
      </c>
      <c r="QAJ89" s="651">
        <v>0</v>
      </c>
      <c r="QAK89" s="651">
        <v>0</v>
      </c>
      <c r="QAL89" s="651">
        <v>0</v>
      </c>
      <c r="QAM89" s="651">
        <v>0</v>
      </c>
      <c r="QAN89" s="651">
        <v>0</v>
      </c>
      <c r="QAO89" s="651">
        <v>0</v>
      </c>
      <c r="QAP89" s="651">
        <v>0</v>
      </c>
      <c r="QAQ89" s="651">
        <v>0</v>
      </c>
      <c r="QAR89" s="651">
        <v>0</v>
      </c>
      <c r="QAS89" s="651">
        <v>0</v>
      </c>
      <c r="QAT89" s="651">
        <v>0</v>
      </c>
      <c r="QAU89" s="651">
        <v>0</v>
      </c>
      <c r="QAV89" s="651">
        <v>0</v>
      </c>
      <c r="QAW89" s="651">
        <v>0</v>
      </c>
      <c r="QAX89" s="651">
        <v>0</v>
      </c>
      <c r="QAY89" s="651">
        <v>0</v>
      </c>
      <c r="QAZ89" s="651">
        <v>0</v>
      </c>
      <c r="QBA89" s="651">
        <v>0</v>
      </c>
      <c r="QBB89" s="651">
        <v>0</v>
      </c>
      <c r="QBC89" s="651">
        <v>0</v>
      </c>
      <c r="QBD89" s="651">
        <v>0</v>
      </c>
      <c r="QBE89" s="651">
        <v>0</v>
      </c>
      <c r="QBF89" s="651">
        <v>0</v>
      </c>
      <c r="QBG89" s="651">
        <v>0</v>
      </c>
      <c r="QBH89" s="651">
        <v>0</v>
      </c>
      <c r="QBI89" s="651">
        <v>0</v>
      </c>
      <c r="QBJ89" s="651">
        <v>0</v>
      </c>
      <c r="QBK89" s="651">
        <v>0</v>
      </c>
      <c r="QBL89" s="651">
        <v>0</v>
      </c>
      <c r="QBM89" s="651">
        <v>0</v>
      </c>
      <c r="QBN89" s="651">
        <v>0</v>
      </c>
      <c r="QBO89" s="651">
        <v>0</v>
      </c>
      <c r="QBP89" s="651">
        <v>0</v>
      </c>
      <c r="QBQ89" s="651">
        <v>0</v>
      </c>
      <c r="QBR89" s="651">
        <v>0</v>
      </c>
      <c r="QBS89" s="651">
        <v>0</v>
      </c>
      <c r="QBT89" s="651">
        <v>0</v>
      </c>
      <c r="QBU89" s="651">
        <v>0</v>
      </c>
      <c r="QBV89" s="651">
        <v>0</v>
      </c>
      <c r="QBW89" s="651">
        <v>0</v>
      </c>
      <c r="QBX89" s="651">
        <v>0</v>
      </c>
      <c r="QBY89" s="651">
        <v>0</v>
      </c>
      <c r="QBZ89" s="651">
        <v>0</v>
      </c>
      <c r="QCA89" s="651">
        <v>0</v>
      </c>
      <c r="QCB89" s="651">
        <v>0</v>
      </c>
      <c r="QCC89" s="651">
        <v>0</v>
      </c>
      <c r="QCD89" s="651">
        <v>0</v>
      </c>
      <c r="QCE89" s="651">
        <v>0</v>
      </c>
      <c r="QCF89" s="651">
        <v>0</v>
      </c>
      <c r="QCG89" s="651">
        <v>0</v>
      </c>
      <c r="QCH89" s="651">
        <v>0</v>
      </c>
      <c r="QCI89" s="651">
        <v>0</v>
      </c>
      <c r="QCJ89" s="651">
        <v>0</v>
      </c>
      <c r="QCK89" s="651">
        <v>0</v>
      </c>
      <c r="QCL89" s="651">
        <v>0</v>
      </c>
      <c r="QCM89" s="651">
        <v>0</v>
      </c>
      <c r="QCN89" s="651">
        <v>0</v>
      </c>
      <c r="QCO89" s="651">
        <v>0</v>
      </c>
      <c r="QCP89" s="651">
        <v>0</v>
      </c>
      <c r="QCQ89" s="651">
        <v>0</v>
      </c>
      <c r="QCR89" s="651">
        <v>0</v>
      </c>
      <c r="QCS89" s="651">
        <v>0</v>
      </c>
      <c r="QCT89" s="651">
        <v>0</v>
      </c>
      <c r="QCU89" s="651">
        <v>0</v>
      </c>
      <c r="QCV89" s="651">
        <v>0</v>
      </c>
      <c r="QCW89" s="651">
        <v>0</v>
      </c>
      <c r="QCX89" s="651">
        <v>0</v>
      </c>
      <c r="QCY89" s="651">
        <v>0</v>
      </c>
      <c r="QCZ89" s="651">
        <v>0</v>
      </c>
      <c r="QDA89" s="651">
        <v>0</v>
      </c>
      <c r="QDB89" s="651">
        <v>0</v>
      </c>
      <c r="QDC89" s="651">
        <v>0</v>
      </c>
      <c r="QDD89" s="651">
        <v>0</v>
      </c>
      <c r="QDE89" s="651">
        <v>0</v>
      </c>
      <c r="QDF89" s="651">
        <v>0</v>
      </c>
      <c r="QDG89" s="651">
        <v>0</v>
      </c>
      <c r="QDH89" s="651">
        <v>0</v>
      </c>
      <c r="QDI89" s="651">
        <v>0</v>
      </c>
      <c r="QDJ89" s="651">
        <v>0</v>
      </c>
      <c r="QDK89" s="651">
        <v>0</v>
      </c>
      <c r="QDL89" s="651">
        <v>0</v>
      </c>
      <c r="QDM89" s="651">
        <v>0</v>
      </c>
      <c r="QDN89" s="651">
        <v>0</v>
      </c>
      <c r="QDO89" s="651">
        <v>0</v>
      </c>
      <c r="QDP89" s="651">
        <v>0</v>
      </c>
      <c r="QDQ89" s="651">
        <v>0</v>
      </c>
      <c r="QDR89" s="651">
        <v>0</v>
      </c>
      <c r="QDS89" s="651">
        <v>0</v>
      </c>
      <c r="QDT89" s="651">
        <v>0</v>
      </c>
      <c r="QDU89" s="651">
        <v>0</v>
      </c>
      <c r="QDV89" s="651">
        <v>0</v>
      </c>
      <c r="QDW89" s="651">
        <v>0</v>
      </c>
      <c r="QDX89" s="651">
        <v>0</v>
      </c>
      <c r="QDY89" s="651">
        <v>0</v>
      </c>
      <c r="QDZ89" s="651">
        <v>0</v>
      </c>
      <c r="QEA89" s="651">
        <v>0</v>
      </c>
      <c r="QEB89" s="651">
        <v>0</v>
      </c>
      <c r="QEC89" s="651">
        <v>0</v>
      </c>
      <c r="QED89" s="651">
        <v>0</v>
      </c>
      <c r="QEE89" s="651">
        <v>0</v>
      </c>
      <c r="QEF89" s="651">
        <v>0</v>
      </c>
      <c r="QEG89" s="651">
        <v>0</v>
      </c>
      <c r="QEH89" s="651">
        <v>0</v>
      </c>
      <c r="QEI89" s="651">
        <v>0</v>
      </c>
      <c r="QEJ89" s="651">
        <v>0</v>
      </c>
      <c r="QEK89" s="651">
        <v>0</v>
      </c>
      <c r="QEL89" s="651">
        <v>0</v>
      </c>
      <c r="QEM89" s="651">
        <v>0</v>
      </c>
      <c r="QEN89" s="651">
        <v>0</v>
      </c>
      <c r="QEO89" s="651">
        <v>0</v>
      </c>
      <c r="QEP89" s="651">
        <v>0</v>
      </c>
      <c r="QEQ89" s="651">
        <v>0</v>
      </c>
      <c r="QER89" s="651">
        <v>0</v>
      </c>
      <c r="QES89" s="651">
        <v>0</v>
      </c>
      <c r="QET89" s="651">
        <v>0</v>
      </c>
      <c r="QEU89" s="651">
        <v>0</v>
      </c>
      <c r="QEV89" s="651">
        <v>0</v>
      </c>
      <c r="QEW89" s="651">
        <v>0</v>
      </c>
      <c r="QEX89" s="651">
        <v>0</v>
      </c>
      <c r="QEY89" s="651">
        <v>0</v>
      </c>
      <c r="QEZ89" s="651">
        <v>0</v>
      </c>
      <c r="QFA89" s="651">
        <v>0</v>
      </c>
      <c r="QFB89" s="651">
        <v>0</v>
      </c>
      <c r="QFC89" s="651">
        <v>0</v>
      </c>
      <c r="QFD89" s="651">
        <v>0</v>
      </c>
      <c r="QFE89" s="651">
        <v>0</v>
      </c>
      <c r="QFF89" s="651">
        <v>0</v>
      </c>
      <c r="QFG89" s="651">
        <v>0</v>
      </c>
      <c r="QFH89" s="651">
        <v>0</v>
      </c>
      <c r="QFI89" s="651">
        <v>0</v>
      </c>
      <c r="QFJ89" s="651">
        <v>0</v>
      </c>
      <c r="QFK89" s="651">
        <v>0</v>
      </c>
      <c r="QFL89" s="651">
        <v>0</v>
      </c>
      <c r="QFM89" s="651">
        <v>0</v>
      </c>
      <c r="QFN89" s="651">
        <v>0</v>
      </c>
      <c r="QFO89" s="651">
        <v>0</v>
      </c>
      <c r="QFP89" s="651">
        <v>0</v>
      </c>
      <c r="QFQ89" s="651">
        <v>0</v>
      </c>
      <c r="QFR89" s="651">
        <v>0</v>
      </c>
      <c r="QFS89" s="651">
        <v>0</v>
      </c>
      <c r="QFT89" s="651">
        <v>0</v>
      </c>
      <c r="QFU89" s="651">
        <v>0</v>
      </c>
      <c r="QFV89" s="651">
        <v>0</v>
      </c>
      <c r="QFW89" s="651">
        <v>0</v>
      </c>
      <c r="QFX89" s="651">
        <v>0</v>
      </c>
      <c r="QFY89" s="651">
        <v>0</v>
      </c>
      <c r="QFZ89" s="651">
        <v>0</v>
      </c>
      <c r="QGA89" s="651">
        <v>0</v>
      </c>
      <c r="QGB89" s="651">
        <v>0</v>
      </c>
      <c r="QGC89" s="651">
        <v>0</v>
      </c>
      <c r="QGD89" s="651">
        <v>0</v>
      </c>
      <c r="QGE89" s="651">
        <v>0</v>
      </c>
      <c r="QGF89" s="651">
        <v>0</v>
      </c>
      <c r="QGG89" s="651">
        <v>0</v>
      </c>
      <c r="QGH89" s="651">
        <v>0</v>
      </c>
      <c r="QGI89" s="651">
        <v>0</v>
      </c>
      <c r="QGJ89" s="651">
        <v>0</v>
      </c>
      <c r="QGK89" s="651">
        <v>0</v>
      </c>
      <c r="QGL89" s="651">
        <v>0</v>
      </c>
      <c r="QGM89" s="651">
        <v>0</v>
      </c>
      <c r="QGN89" s="651">
        <v>0</v>
      </c>
      <c r="QGO89" s="651">
        <v>0</v>
      </c>
      <c r="QGP89" s="651">
        <v>0</v>
      </c>
      <c r="QGQ89" s="651">
        <v>0</v>
      </c>
      <c r="QGR89" s="651">
        <v>0</v>
      </c>
      <c r="QGS89" s="651">
        <v>0</v>
      </c>
      <c r="QGT89" s="651">
        <v>0</v>
      </c>
      <c r="QGU89" s="651">
        <v>0</v>
      </c>
      <c r="QGV89" s="651">
        <v>0</v>
      </c>
      <c r="QGW89" s="651">
        <v>0</v>
      </c>
      <c r="QGX89" s="651">
        <v>0</v>
      </c>
      <c r="QGY89" s="651">
        <v>0</v>
      </c>
      <c r="QGZ89" s="651">
        <v>0</v>
      </c>
      <c r="QHA89" s="651">
        <v>0</v>
      </c>
      <c r="QHB89" s="651">
        <v>0</v>
      </c>
      <c r="QHC89" s="651">
        <v>0</v>
      </c>
      <c r="QHD89" s="651">
        <v>0</v>
      </c>
      <c r="QHE89" s="651">
        <v>0</v>
      </c>
      <c r="QHF89" s="651">
        <v>0</v>
      </c>
      <c r="QHG89" s="651">
        <v>0</v>
      </c>
      <c r="QHH89" s="651">
        <v>0</v>
      </c>
      <c r="QHI89" s="651">
        <v>0</v>
      </c>
      <c r="QHJ89" s="651">
        <v>0</v>
      </c>
      <c r="QHK89" s="651">
        <v>0</v>
      </c>
      <c r="QHL89" s="651">
        <v>0</v>
      </c>
      <c r="QHM89" s="651">
        <v>0</v>
      </c>
      <c r="QHN89" s="651">
        <v>0</v>
      </c>
      <c r="QHO89" s="651">
        <v>0</v>
      </c>
      <c r="QHP89" s="651">
        <v>0</v>
      </c>
      <c r="QHQ89" s="651">
        <v>0</v>
      </c>
      <c r="QHR89" s="651">
        <v>0</v>
      </c>
      <c r="QHS89" s="651">
        <v>0</v>
      </c>
      <c r="QHT89" s="651">
        <v>0</v>
      </c>
      <c r="QHU89" s="651">
        <v>0</v>
      </c>
      <c r="QHV89" s="651">
        <v>0</v>
      </c>
      <c r="QHW89" s="651">
        <v>0</v>
      </c>
      <c r="QHX89" s="651">
        <v>0</v>
      </c>
      <c r="QHY89" s="651">
        <v>0</v>
      </c>
      <c r="QHZ89" s="651">
        <v>0</v>
      </c>
      <c r="QIA89" s="651">
        <v>0</v>
      </c>
      <c r="QIB89" s="651">
        <v>0</v>
      </c>
      <c r="QIC89" s="651">
        <v>0</v>
      </c>
      <c r="QID89" s="651">
        <v>0</v>
      </c>
      <c r="QIE89" s="651">
        <v>0</v>
      </c>
      <c r="QIF89" s="651">
        <v>0</v>
      </c>
      <c r="QIG89" s="651">
        <v>0</v>
      </c>
      <c r="QIH89" s="651">
        <v>0</v>
      </c>
      <c r="QII89" s="651">
        <v>0</v>
      </c>
      <c r="QIJ89" s="651">
        <v>0</v>
      </c>
      <c r="QIK89" s="651">
        <v>0</v>
      </c>
      <c r="QIL89" s="651">
        <v>0</v>
      </c>
      <c r="QIM89" s="651">
        <v>0</v>
      </c>
      <c r="QIN89" s="651">
        <v>0</v>
      </c>
      <c r="QIO89" s="651">
        <v>0</v>
      </c>
      <c r="QIP89" s="651">
        <v>0</v>
      </c>
      <c r="QIQ89" s="651">
        <v>0</v>
      </c>
      <c r="QIR89" s="651">
        <v>0</v>
      </c>
      <c r="QIS89" s="651">
        <v>0</v>
      </c>
      <c r="QIT89" s="651">
        <v>0</v>
      </c>
      <c r="QIU89" s="651">
        <v>0</v>
      </c>
      <c r="QIV89" s="651">
        <v>0</v>
      </c>
      <c r="QIW89" s="651">
        <v>0</v>
      </c>
      <c r="QIX89" s="651">
        <v>0</v>
      </c>
      <c r="QIY89" s="651">
        <v>0</v>
      </c>
      <c r="QIZ89" s="651">
        <v>0</v>
      </c>
      <c r="QJA89" s="651">
        <v>0</v>
      </c>
      <c r="QJB89" s="651">
        <v>0</v>
      </c>
      <c r="QJC89" s="651">
        <v>0</v>
      </c>
      <c r="QJD89" s="651">
        <v>0</v>
      </c>
      <c r="QJE89" s="651">
        <v>0</v>
      </c>
      <c r="QJF89" s="651">
        <v>0</v>
      </c>
      <c r="QJG89" s="651">
        <v>0</v>
      </c>
      <c r="QJH89" s="651">
        <v>0</v>
      </c>
      <c r="QJI89" s="651">
        <v>0</v>
      </c>
      <c r="QJJ89" s="651">
        <v>0</v>
      </c>
      <c r="QJK89" s="651">
        <v>0</v>
      </c>
      <c r="QJL89" s="651">
        <v>0</v>
      </c>
      <c r="QJM89" s="651">
        <v>0</v>
      </c>
      <c r="QJN89" s="651">
        <v>0</v>
      </c>
      <c r="QJO89" s="651">
        <v>0</v>
      </c>
      <c r="QJP89" s="651">
        <v>0</v>
      </c>
      <c r="QJQ89" s="651">
        <v>0</v>
      </c>
      <c r="QJR89" s="651">
        <v>0</v>
      </c>
      <c r="QJS89" s="651">
        <v>0</v>
      </c>
      <c r="QJT89" s="651">
        <v>0</v>
      </c>
      <c r="QJU89" s="651">
        <v>0</v>
      </c>
      <c r="QJV89" s="651">
        <v>0</v>
      </c>
      <c r="QJW89" s="651">
        <v>0</v>
      </c>
      <c r="QJX89" s="651">
        <v>0</v>
      </c>
      <c r="QJY89" s="651">
        <v>0</v>
      </c>
      <c r="QJZ89" s="651">
        <v>0</v>
      </c>
      <c r="QKA89" s="651">
        <v>0</v>
      </c>
      <c r="QKB89" s="651">
        <v>0</v>
      </c>
      <c r="QKC89" s="651">
        <v>0</v>
      </c>
      <c r="QKD89" s="651">
        <v>0</v>
      </c>
      <c r="QKE89" s="651">
        <v>0</v>
      </c>
      <c r="QKF89" s="651">
        <v>0</v>
      </c>
      <c r="QKG89" s="651">
        <v>0</v>
      </c>
      <c r="QKH89" s="651">
        <v>0</v>
      </c>
      <c r="QKI89" s="651">
        <v>0</v>
      </c>
      <c r="QKJ89" s="651">
        <v>0</v>
      </c>
      <c r="QKK89" s="651">
        <v>0</v>
      </c>
      <c r="QKL89" s="651">
        <v>0</v>
      </c>
      <c r="QKM89" s="651">
        <v>0</v>
      </c>
      <c r="QKN89" s="651">
        <v>0</v>
      </c>
      <c r="QKO89" s="651">
        <v>0</v>
      </c>
      <c r="QKP89" s="651">
        <v>0</v>
      </c>
      <c r="QKQ89" s="651">
        <v>0</v>
      </c>
      <c r="QKR89" s="651">
        <v>0</v>
      </c>
      <c r="QKS89" s="651">
        <v>0</v>
      </c>
      <c r="QKT89" s="651">
        <v>0</v>
      </c>
      <c r="QKU89" s="651">
        <v>0</v>
      </c>
      <c r="QKV89" s="651">
        <v>0</v>
      </c>
      <c r="QKW89" s="651">
        <v>0</v>
      </c>
      <c r="QKX89" s="651">
        <v>0</v>
      </c>
      <c r="QKY89" s="651">
        <v>0</v>
      </c>
      <c r="QKZ89" s="651">
        <v>0</v>
      </c>
      <c r="QLA89" s="651">
        <v>0</v>
      </c>
      <c r="QLB89" s="651">
        <v>0</v>
      </c>
      <c r="QLC89" s="651">
        <v>0</v>
      </c>
      <c r="QLD89" s="651">
        <v>0</v>
      </c>
      <c r="QLE89" s="651">
        <v>0</v>
      </c>
      <c r="QLF89" s="651">
        <v>0</v>
      </c>
      <c r="QLG89" s="651">
        <v>0</v>
      </c>
      <c r="QLH89" s="651">
        <v>0</v>
      </c>
      <c r="QLI89" s="651">
        <v>0</v>
      </c>
      <c r="QLJ89" s="651">
        <v>0</v>
      </c>
      <c r="QLK89" s="651">
        <v>0</v>
      </c>
      <c r="QLL89" s="651">
        <v>0</v>
      </c>
      <c r="QLM89" s="651">
        <v>0</v>
      </c>
      <c r="QLN89" s="651">
        <v>0</v>
      </c>
      <c r="QLO89" s="651">
        <v>0</v>
      </c>
      <c r="QLP89" s="651">
        <v>0</v>
      </c>
      <c r="QLQ89" s="651">
        <v>0</v>
      </c>
      <c r="QLR89" s="651">
        <v>0</v>
      </c>
      <c r="QLS89" s="651">
        <v>0</v>
      </c>
      <c r="QLT89" s="651">
        <v>0</v>
      </c>
      <c r="QLU89" s="651">
        <v>0</v>
      </c>
      <c r="QLV89" s="651">
        <v>0</v>
      </c>
      <c r="QLW89" s="651">
        <v>0</v>
      </c>
      <c r="QLX89" s="651">
        <v>0</v>
      </c>
      <c r="QLY89" s="651">
        <v>0</v>
      </c>
      <c r="QLZ89" s="651">
        <v>0</v>
      </c>
      <c r="QMA89" s="651">
        <v>0</v>
      </c>
      <c r="QMB89" s="651">
        <v>0</v>
      </c>
      <c r="QMC89" s="651">
        <v>0</v>
      </c>
      <c r="QMD89" s="651">
        <v>0</v>
      </c>
      <c r="QME89" s="651">
        <v>0</v>
      </c>
      <c r="QMF89" s="651">
        <v>0</v>
      </c>
      <c r="QMG89" s="651">
        <v>0</v>
      </c>
      <c r="QMH89" s="651">
        <v>0</v>
      </c>
      <c r="QMI89" s="651">
        <v>0</v>
      </c>
      <c r="QMJ89" s="651">
        <v>0</v>
      </c>
      <c r="QMK89" s="651">
        <v>0</v>
      </c>
      <c r="QML89" s="651">
        <v>0</v>
      </c>
      <c r="QMM89" s="651">
        <v>0</v>
      </c>
      <c r="QMN89" s="651">
        <v>0</v>
      </c>
      <c r="QMO89" s="651">
        <v>0</v>
      </c>
      <c r="QMP89" s="651">
        <v>0</v>
      </c>
      <c r="QMQ89" s="651">
        <v>0</v>
      </c>
      <c r="QMR89" s="651">
        <v>0</v>
      </c>
      <c r="QMS89" s="651">
        <v>0</v>
      </c>
      <c r="QMT89" s="651">
        <v>0</v>
      </c>
      <c r="QMU89" s="651">
        <v>0</v>
      </c>
      <c r="QMV89" s="651">
        <v>0</v>
      </c>
      <c r="QMW89" s="651">
        <v>0</v>
      </c>
      <c r="QMX89" s="651">
        <v>0</v>
      </c>
      <c r="QMY89" s="651">
        <v>0</v>
      </c>
      <c r="QMZ89" s="651">
        <v>0</v>
      </c>
      <c r="QNA89" s="651">
        <v>0</v>
      </c>
      <c r="QNB89" s="651">
        <v>0</v>
      </c>
      <c r="QNC89" s="651">
        <v>0</v>
      </c>
      <c r="QND89" s="651">
        <v>0</v>
      </c>
      <c r="QNE89" s="651">
        <v>0</v>
      </c>
      <c r="QNF89" s="651">
        <v>0</v>
      </c>
      <c r="QNG89" s="651">
        <v>0</v>
      </c>
      <c r="QNH89" s="651">
        <v>0</v>
      </c>
      <c r="QNI89" s="651">
        <v>0</v>
      </c>
      <c r="QNJ89" s="651">
        <v>0</v>
      </c>
      <c r="QNK89" s="651">
        <v>0</v>
      </c>
      <c r="QNL89" s="651">
        <v>0</v>
      </c>
      <c r="QNM89" s="651">
        <v>0</v>
      </c>
      <c r="QNN89" s="651">
        <v>0</v>
      </c>
      <c r="QNO89" s="651">
        <v>0</v>
      </c>
      <c r="QNP89" s="651">
        <v>0</v>
      </c>
      <c r="QNQ89" s="651">
        <v>0</v>
      </c>
      <c r="QNR89" s="651">
        <v>0</v>
      </c>
      <c r="QNS89" s="651">
        <v>0</v>
      </c>
      <c r="QNT89" s="651">
        <v>0</v>
      </c>
      <c r="QNU89" s="651">
        <v>0</v>
      </c>
      <c r="QNV89" s="651">
        <v>0</v>
      </c>
      <c r="QNW89" s="651">
        <v>0</v>
      </c>
      <c r="QNX89" s="651">
        <v>0</v>
      </c>
      <c r="QNY89" s="651">
        <v>0</v>
      </c>
      <c r="QNZ89" s="651">
        <v>0</v>
      </c>
      <c r="QOA89" s="651">
        <v>0</v>
      </c>
      <c r="QOB89" s="651">
        <v>0</v>
      </c>
      <c r="QOC89" s="651">
        <v>0</v>
      </c>
      <c r="QOD89" s="651">
        <v>0</v>
      </c>
      <c r="QOE89" s="651">
        <v>0</v>
      </c>
      <c r="QOF89" s="651">
        <v>0</v>
      </c>
      <c r="QOG89" s="651">
        <v>0</v>
      </c>
      <c r="QOH89" s="651">
        <v>0</v>
      </c>
      <c r="QOI89" s="651">
        <v>0</v>
      </c>
      <c r="QOJ89" s="651">
        <v>0</v>
      </c>
      <c r="QOK89" s="651">
        <v>0</v>
      </c>
      <c r="QOL89" s="651">
        <v>0</v>
      </c>
      <c r="QOM89" s="651">
        <v>0</v>
      </c>
      <c r="QON89" s="651">
        <v>0</v>
      </c>
      <c r="QOO89" s="651">
        <v>0</v>
      </c>
      <c r="QOP89" s="651">
        <v>0</v>
      </c>
      <c r="QOQ89" s="651">
        <v>0</v>
      </c>
      <c r="QOR89" s="651">
        <v>0</v>
      </c>
      <c r="QOS89" s="651">
        <v>0</v>
      </c>
      <c r="QOT89" s="651">
        <v>0</v>
      </c>
      <c r="QOU89" s="651">
        <v>0</v>
      </c>
      <c r="QOV89" s="651">
        <v>0</v>
      </c>
      <c r="QOW89" s="651">
        <v>0</v>
      </c>
      <c r="QOX89" s="651">
        <v>0</v>
      </c>
      <c r="QOY89" s="651">
        <v>0</v>
      </c>
      <c r="QOZ89" s="651">
        <v>0</v>
      </c>
      <c r="QPA89" s="651">
        <v>0</v>
      </c>
      <c r="QPB89" s="651">
        <v>0</v>
      </c>
      <c r="QPC89" s="651">
        <v>0</v>
      </c>
      <c r="QPD89" s="651">
        <v>0</v>
      </c>
      <c r="QPE89" s="651">
        <v>0</v>
      </c>
      <c r="QPF89" s="651">
        <v>0</v>
      </c>
      <c r="QPG89" s="651">
        <v>0</v>
      </c>
      <c r="QPH89" s="651">
        <v>0</v>
      </c>
      <c r="QPI89" s="651">
        <v>0</v>
      </c>
      <c r="QPJ89" s="651">
        <v>0</v>
      </c>
      <c r="QPK89" s="651">
        <v>0</v>
      </c>
      <c r="QPL89" s="651">
        <v>0</v>
      </c>
      <c r="QPM89" s="651">
        <v>0</v>
      </c>
      <c r="QPN89" s="651">
        <v>0</v>
      </c>
      <c r="QPO89" s="651">
        <v>0</v>
      </c>
      <c r="QPP89" s="651">
        <v>0</v>
      </c>
      <c r="QPQ89" s="651">
        <v>0</v>
      </c>
      <c r="QPR89" s="651">
        <v>0</v>
      </c>
      <c r="QPS89" s="651">
        <v>0</v>
      </c>
      <c r="QPT89" s="651">
        <v>0</v>
      </c>
      <c r="QPU89" s="651">
        <v>0</v>
      </c>
      <c r="QPV89" s="651">
        <v>0</v>
      </c>
      <c r="QPW89" s="651">
        <v>0</v>
      </c>
      <c r="QPX89" s="651">
        <v>0</v>
      </c>
      <c r="QPY89" s="651">
        <v>0</v>
      </c>
      <c r="QPZ89" s="651">
        <v>0</v>
      </c>
      <c r="QQA89" s="651">
        <v>0</v>
      </c>
      <c r="QQB89" s="651">
        <v>0</v>
      </c>
      <c r="QQC89" s="651">
        <v>0</v>
      </c>
      <c r="QQD89" s="651">
        <v>0</v>
      </c>
      <c r="QQE89" s="651">
        <v>0</v>
      </c>
      <c r="QQF89" s="651">
        <v>0</v>
      </c>
      <c r="QQG89" s="651">
        <v>0</v>
      </c>
      <c r="QQH89" s="651">
        <v>0</v>
      </c>
      <c r="QQI89" s="651">
        <v>0</v>
      </c>
      <c r="QQJ89" s="651">
        <v>0</v>
      </c>
      <c r="QQK89" s="651">
        <v>0</v>
      </c>
      <c r="QQL89" s="651">
        <v>0</v>
      </c>
      <c r="QQM89" s="651">
        <v>0</v>
      </c>
      <c r="QQN89" s="651">
        <v>0</v>
      </c>
      <c r="QQO89" s="651">
        <v>0</v>
      </c>
      <c r="QQP89" s="651">
        <v>0</v>
      </c>
      <c r="QQQ89" s="651">
        <v>0</v>
      </c>
      <c r="QQR89" s="651">
        <v>0</v>
      </c>
      <c r="QQS89" s="651">
        <v>0</v>
      </c>
      <c r="QQT89" s="651">
        <v>0</v>
      </c>
      <c r="QQU89" s="651">
        <v>0</v>
      </c>
      <c r="QQV89" s="651">
        <v>0</v>
      </c>
      <c r="QQW89" s="651">
        <v>0</v>
      </c>
      <c r="QQX89" s="651">
        <v>0</v>
      </c>
      <c r="QQY89" s="651">
        <v>0</v>
      </c>
      <c r="QQZ89" s="651">
        <v>0</v>
      </c>
      <c r="QRA89" s="651">
        <v>0</v>
      </c>
      <c r="QRB89" s="651">
        <v>0</v>
      </c>
      <c r="QRC89" s="651">
        <v>0</v>
      </c>
      <c r="QRD89" s="651">
        <v>0</v>
      </c>
      <c r="QRE89" s="651">
        <v>0</v>
      </c>
      <c r="QRF89" s="651">
        <v>0</v>
      </c>
      <c r="QRG89" s="651">
        <v>0</v>
      </c>
      <c r="QRH89" s="651">
        <v>0</v>
      </c>
      <c r="QRI89" s="651">
        <v>0</v>
      </c>
      <c r="QRJ89" s="651">
        <v>0</v>
      </c>
      <c r="QRK89" s="651">
        <v>0</v>
      </c>
      <c r="QRL89" s="651">
        <v>0</v>
      </c>
      <c r="QRM89" s="651">
        <v>0</v>
      </c>
      <c r="QRN89" s="651">
        <v>0</v>
      </c>
      <c r="QRO89" s="651">
        <v>0</v>
      </c>
      <c r="QRP89" s="651">
        <v>0</v>
      </c>
      <c r="QRQ89" s="651">
        <v>0</v>
      </c>
      <c r="QRR89" s="651">
        <v>0</v>
      </c>
      <c r="QRS89" s="651">
        <v>0</v>
      </c>
      <c r="QRT89" s="651">
        <v>0</v>
      </c>
      <c r="QRU89" s="651">
        <v>0</v>
      </c>
      <c r="QRV89" s="651">
        <v>0</v>
      </c>
      <c r="QRW89" s="651">
        <v>0</v>
      </c>
      <c r="QRX89" s="651">
        <v>0</v>
      </c>
      <c r="QRY89" s="651">
        <v>0</v>
      </c>
      <c r="QRZ89" s="651">
        <v>0</v>
      </c>
      <c r="QSA89" s="651">
        <v>0</v>
      </c>
      <c r="QSB89" s="651">
        <v>0</v>
      </c>
      <c r="QSC89" s="651">
        <v>0</v>
      </c>
      <c r="QSD89" s="651">
        <v>0</v>
      </c>
      <c r="QSE89" s="651">
        <v>0</v>
      </c>
      <c r="QSF89" s="651">
        <v>0</v>
      </c>
      <c r="QSG89" s="651">
        <v>0</v>
      </c>
      <c r="QSH89" s="651">
        <v>0</v>
      </c>
      <c r="QSI89" s="651">
        <v>0</v>
      </c>
      <c r="QSJ89" s="651">
        <v>0</v>
      </c>
      <c r="QSK89" s="651">
        <v>0</v>
      </c>
      <c r="QSL89" s="651">
        <v>0</v>
      </c>
      <c r="QSM89" s="651">
        <v>0</v>
      </c>
      <c r="QSN89" s="651">
        <v>0</v>
      </c>
      <c r="QSO89" s="651">
        <v>0</v>
      </c>
      <c r="QSP89" s="651">
        <v>0</v>
      </c>
      <c r="QSQ89" s="651">
        <v>0</v>
      </c>
      <c r="QSR89" s="651">
        <v>0</v>
      </c>
      <c r="QSS89" s="651">
        <v>0</v>
      </c>
      <c r="QST89" s="651">
        <v>0</v>
      </c>
      <c r="QSU89" s="651">
        <v>0</v>
      </c>
      <c r="QSV89" s="651">
        <v>0</v>
      </c>
      <c r="QSW89" s="651">
        <v>0</v>
      </c>
      <c r="QSX89" s="651">
        <v>0</v>
      </c>
      <c r="QSY89" s="651">
        <v>0</v>
      </c>
      <c r="QSZ89" s="651">
        <v>0</v>
      </c>
      <c r="QTA89" s="651">
        <v>0</v>
      </c>
      <c r="QTB89" s="651">
        <v>0</v>
      </c>
      <c r="QTC89" s="651">
        <v>0</v>
      </c>
      <c r="QTD89" s="651">
        <v>0</v>
      </c>
      <c r="QTE89" s="651">
        <v>0</v>
      </c>
      <c r="QTF89" s="651">
        <v>0</v>
      </c>
      <c r="QTG89" s="651">
        <v>0</v>
      </c>
      <c r="QTH89" s="651">
        <v>0</v>
      </c>
      <c r="QTI89" s="651">
        <v>0</v>
      </c>
      <c r="QTJ89" s="651">
        <v>0</v>
      </c>
      <c r="QTK89" s="651">
        <v>0</v>
      </c>
      <c r="QTL89" s="651">
        <v>0</v>
      </c>
      <c r="QTM89" s="651">
        <v>0</v>
      </c>
      <c r="QTN89" s="651">
        <v>0</v>
      </c>
      <c r="QTO89" s="651">
        <v>0</v>
      </c>
      <c r="QTP89" s="651">
        <v>0</v>
      </c>
      <c r="QTQ89" s="651">
        <v>0</v>
      </c>
      <c r="QTR89" s="651">
        <v>0</v>
      </c>
      <c r="QTS89" s="651">
        <v>0</v>
      </c>
      <c r="QTT89" s="651">
        <v>0</v>
      </c>
      <c r="QTU89" s="651">
        <v>0</v>
      </c>
      <c r="QTV89" s="651">
        <v>0</v>
      </c>
      <c r="QTW89" s="651">
        <v>0</v>
      </c>
      <c r="QTX89" s="651">
        <v>0</v>
      </c>
      <c r="QTY89" s="651">
        <v>0</v>
      </c>
      <c r="QTZ89" s="651">
        <v>0</v>
      </c>
      <c r="QUA89" s="651">
        <v>0</v>
      </c>
      <c r="QUB89" s="651">
        <v>0</v>
      </c>
      <c r="QUC89" s="651">
        <v>0</v>
      </c>
      <c r="QUD89" s="651">
        <v>0</v>
      </c>
      <c r="QUE89" s="651">
        <v>0</v>
      </c>
      <c r="QUF89" s="651">
        <v>0</v>
      </c>
      <c r="QUG89" s="651">
        <v>0</v>
      </c>
      <c r="QUH89" s="651">
        <v>0</v>
      </c>
      <c r="QUI89" s="651">
        <v>0</v>
      </c>
      <c r="QUJ89" s="651">
        <v>0</v>
      </c>
      <c r="QUK89" s="651">
        <v>0</v>
      </c>
      <c r="QUL89" s="651">
        <v>0</v>
      </c>
      <c r="QUM89" s="651">
        <v>0</v>
      </c>
      <c r="QUN89" s="651">
        <v>0</v>
      </c>
      <c r="QUO89" s="651">
        <v>0</v>
      </c>
      <c r="QUP89" s="651">
        <v>0</v>
      </c>
      <c r="QUQ89" s="651">
        <v>0</v>
      </c>
      <c r="QUR89" s="651">
        <v>0</v>
      </c>
      <c r="QUS89" s="651">
        <v>0</v>
      </c>
      <c r="QUT89" s="651">
        <v>0</v>
      </c>
      <c r="QUU89" s="651">
        <v>0</v>
      </c>
      <c r="QUV89" s="651">
        <v>0</v>
      </c>
      <c r="QUW89" s="651">
        <v>0</v>
      </c>
      <c r="QUX89" s="651">
        <v>0</v>
      </c>
      <c r="QUY89" s="651">
        <v>0</v>
      </c>
      <c r="QUZ89" s="651">
        <v>0</v>
      </c>
      <c r="QVA89" s="651">
        <v>0</v>
      </c>
      <c r="QVB89" s="651">
        <v>0</v>
      </c>
      <c r="QVC89" s="651">
        <v>0</v>
      </c>
      <c r="QVD89" s="651">
        <v>0</v>
      </c>
      <c r="QVE89" s="651">
        <v>0</v>
      </c>
      <c r="QVF89" s="651">
        <v>0</v>
      </c>
      <c r="QVG89" s="651">
        <v>0</v>
      </c>
      <c r="QVH89" s="651">
        <v>0</v>
      </c>
      <c r="QVI89" s="651">
        <v>0</v>
      </c>
      <c r="QVJ89" s="651">
        <v>0</v>
      </c>
      <c r="QVK89" s="651">
        <v>0</v>
      </c>
      <c r="QVL89" s="651">
        <v>0</v>
      </c>
      <c r="QVM89" s="651">
        <v>0</v>
      </c>
      <c r="QVN89" s="651">
        <v>0</v>
      </c>
      <c r="QVO89" s="651">
        <v>0</v>
      </c>
      <c r="QVP89" s="651">
        <v>0</v>
      </c>
      <c r="QVQ89" s="651">
        <v>0</v>
      </c>
      <c r="QVR89" s="651">
        <v>0</v>
      </c>
      <c r="QVS89" s="651">
        <v>0</v>
      </c>
      <c r="QVT89" s="651">
        <v>0</v>
      </c>
      <c r="QVU89" s="651">
        <v>0</v>
      </c>
      <c r="QVV89" s="651">
        <v>0</v>
      </c>
      <c r="QVW89" s="651">
        <v>0</v>
      </c>
      <c r="QVX89" s="651">
        <v>0</v>
      </c>
      <c r="QVY89" s="651">
        <v>0</v>
      </c>
      <c r="QVZ89" s="651">
        <v>0</v>
      </c>
      <c r="QWA89" s="651">
        <v>0</v>
      </c>
      <c r="QWB89" s="651">
        <v>0</v>
      </c>
      <c r="QWC89" s="651">
        <v>0</v>
      </c>
      <c r="QWD89" s="651">
        <v>0</v>
      </c>
      <c r="QWE89" s="651">
        <v>0</v>
      </c>
      <c r="QWF89" s="651">
        <v>0</v>
      </c>
      <c r="QWG89" s="651">
        <v>0</v>
      </c>
      <c r="QWH89" s="651">
        <v>0</v>
      </c>
      <c r="QWI89" s="651">
        <v>0</v>
      </c>
      <c r="QWJ89" s="651">
        <v>0</v>
      </c>
      <c r="QWK89" s="651">
        <v>0</v>
      </c>
      <c r="QWL89" s="651">
        <v>0</v>
      </c>
      <c r="QWM89" s="651">
        <v>0</v>
      </c>
      <c r="QWN89" s="651">
        <v>0</v>
      </c>
      <c r="QWO89" s="651">
        <v>0</v>
      </c>
      <c r="QWP89" s="651">
        <v>0</v>
      </c>
      <c r="QWQ89" s="651">
        <v>0</v>
      </c>
      <c r="QWR89" s="651">
        <v>0</v>
      </c>
      <c r="QWS89" s="651">
        <v>0</v>
      </c>
      <c r="QWT89" s="651">
        <v>0</v>
      </c>
      <c r="QWU89" s="651">
        <v>0</v>
      </c>
      <c r="QWV89" s="651">
        <v>0</v>
      </c>
      <c r="QWW89" s="651">
        <v>0</v>
      </c>
      <c r="QWX89" s="651">
        <v>0</v>
      </c>
      <c r="QWY89" s="651">
        <v>0</v>
      </c>
      <c r="QWZ89" s="651">
        <v>0</v>
      </c>
      <c r="QXA89" s="651">
        <v>0</v>
      </c>
      <c r="QXB89" s="651">
        <v>0</v>
      </c>
      <c r="QXC89" s="651">
        <v>0</v>
      </c>
      <c r="QXD89" s="651">
        <v>0</v>
      </c>
      <c r="QXE89" s="651">
        <v>0</v>
      </c>
      <c r="QXF89" s="651">
        <v>0</v>
      </c>
      <c r="QXG89" s="651">
        <v>0</v>
      </c>
      <c r="QXH89" s="651">
        <v>0</v>
      </c>
      <c r="QXI89" s="651">
        <v>0</v>
      </c>
      <c r="QXJ89" s="651">
        <v>0</v>
      </c>
      <c r="QXK89" s="651">
        <v>0</v>
      </c>
      <c r="QXL89" s="651">
        <v>0</v>
      </c>
      <c r="QXM89" s="651">
        <v>0</v>
      </c>
      <c r="QXN89" s="651">
        <v>0</v>
      </c>
      <c r="QXO89" s="651">
        <v>0</v>
      </c>
      <c r="QXP89" s="651">
        <v>0</v>
      </c>
      <c r="QXQ89" s="651">
        <v>0</v>
      </c>
      <c r="QXR89" s="651">
        <v>0</v>
      </c>
      <c r="QXS89" s="651">
        <v>0</v>
      </c>
      <c r="QXT89" s="651">
        <v>0</v>
      </c>
      <c r="QXU89" s="651">
        <v>0</v>
      </c>
      <c r="QXV89" s="651">
        <v>0</v>
      </c>
      <c r="QXW89" s="651">
        <v>0</v>
      </c>
      <c r="QXX89" s="651">
        <v>0</v>
      </c>
      <c r="QXY89" s="651">
        <v>0</v>
      </c>
      <c r="QXZ89" s="651">
        <v>0</v>
      </c>
      <c r="QYA89" s="651">
        <v>0</v>
      </c>
      <c r="QYB89" s="651">
        <v>0</v>
      </c>
      <c r="QYC89" s="651">
        <v>0</v>
      </c>
      <c r="QYD89" s="651">
        <v>0</v>
      </c>
      <c r="QYE89" s="651">
        <v>0</v>
      </c>
      <c r="QYF89" s="651">
        <v>0</v>
      </c>
      <c r="QYG89" s="651">
        <v>0</v>
      </c>
      <c r="QYH89" s="651">
        <v>0</v>
      </c>
      <c r="QYI89" s="651">
        <v>0</v>
      </c>
      <c r="QYJ89" s="651">
        <v>0</v>
      </c>
      <c r="QYK89" s="651">
        <v>0</v>
      </c>
      <c r="QYL89" s="651">
        <v>0</v>
      </c>
      <c r="QYM89" s="651">
        <v>0</v>
      </c>
      <c r="QYN89" s="651">
        <v>0</v>
      </c>
      <c r="QYO89" s="651">
        <v>0</v>
      </c>
      <c r="QYP89" s="651">
        <v>0</v>
      </c>
      <c r="QYQ89" s="651">
        <v>0</v>
      </c>
      <c r="QYR89" s="651">
        <v>0</v>
      </c>
      <c r="QYS89" s="651">
        <v>0</v>
      </c>
      <c r="QYT89" s="651">
        <v>0</v>
      </c>
      <c r="QYU89" s="651">
        <v>0</v>
      </c>
      <c r="QYV89" s="651">
        <v>0</v>
      </c>
      <c r="QYW89" s="651">
        <v>0</v>
      </c>
      <c r="QYX89" s="651">
        <v>0</v>
      </c>
      <c r="QYY89" s="651">
        <v>0</v>
      </c>
      <c r="QYZ89" s="651">
        <v>0</v>
      </c>
      <c r="QZA89" s="651">
        <v>0</v>
      </c>
      <c r="QZB89" s="651">
        <v>0</v>
      </c>
      <c r="QZC89" s="651">
        <v>0</v>
      </c>
      <c r="QZD89" s="651">
        <v>0</v>
      </c>
      <c r="QZE89" s="651">
        <v>0</v>
      </c>
      <c r="QZF89" s="651">
        <v>0</v>
      </c>
      <c r="QZG89" s="651">
        <v>0</v>
      </c>
      <c r="QZH89" s="651">
        <v>0</v>
      </c>
      <c r="QZI89" s="651">
        <v>0</v>
      </c>
      <c r="QZJ89" s="651">
        <v>0</v>
      </c>
      <c r="QZK89" s="651">
        <v>0</v>
      </c>
      <c r="QZL89" s="651">
        <v>0</v>
      </c>
      <c r="QZM89" s="651">
        <v>0</v>
      </c>
      <c r="QZN89" s="651">
        <v>0</v>
      </c>
      <c r="QZO89" s="651">
        <v>0</v>
      </c>
      <c r="QZP89" s="651">
        <v>0</v>
      </c>
      <c r="QZQ89" s="651">
        <v>0</v>
      </c>
      <c r="QZR89" s="651">
        <v>0</v>
      </c>
      <c r="QZS89" s="651">
        <v>0</v>
      </c>
      <c r="QZT89" s="651">
        <v>0</v>
      </c>
      <c r="QZU89" s="651">
        <v>0</v>
      </c>
      <c r="QZV89" s="651">
        <v>0</v>
      </c>
      <c r="QZW89" s="651">
        <v>0</v>
      </c>
      <c r="QZX89" s="651">
        <v>0</v>
      </c>
      <c r="QZY89" s="651">
        <v>0</v>
      </c>
      <c r="QZZ89" s="651">
        <v>0</v>
      </c>
      <c r="RAA89" s="651">
        <v>0</v>
      </c>
      <c r="RAB89" s="651">
        <v>0</v>
      </c>
      <c r="RAC89" s="651">
        <v>0</v>
      </c>
      <c r="RAD89" s="651">
        <v>0</v>
      </c>
      <c r="RAE89" s="651">
        <v>0</v>
      </c>
      <c r="RAF89" s="651">
        <v>0</v>
      </c>
      <c r="RAG89" s="651">
        <v>0</v>
      </c>
      <c r="RAH89" s="651">
        <v>0</v>
      </c>
      <c r="RAI89" s="651">
        <v>0</v>
      </c>
      <c r="RAJ89" s="651">
        <v>0</v>
      </c>
      <c r="RAK89" s="651">
        <v>0</v>
      </c>
      <c r="RAL89" s="651">
        <v>0</v>
      </c>
      <c r="RAM89" s="651">
        <v>0</v>
      </c>
      <c r="RAN89" s="651">
        <v>0</v>
      </c>
      <c r="RAO89" s="651">
        <v>0</v>
      </c>
      <c r="RAP89" s="651">
        <v>0</v>
      </c>
      <c r="RAQ89" s="651">
        <v>0</v>
      </c>
      <c r="RAR89" s="651">
        <v>0</v>
      </c>
      <c r="RAS89" s="651">
        <v>0</v>
      </c>
      <c r="RAT89" s="651">
        <v>0</v>
      </c>
      <c r="RAU89" s="651">
        <v>0</v>
      </c>
      <c r="RAV89" s="651">
        <v>0</v>
      </c>
      <c r="RAW89" s="651">
        <v>0</v>
      </c>
      <c r="RAX89" s="651">
        <v>0</v>
      </c>
      <c r="RAY89" s="651">
        <v>0</v>
      </c>
      <c r="RAZ89" s="651">
        <v>0</v>
      </c>
      <c r="RBA89" s="651">
        <v>0</v>
      </c>
      <c r="RBB89" s="651">
        <v>0</v>
      </c>
      <c r="RBC89" s="651">
        <v>0</v>
      </c>
      <c r="RBD89" s="651">
        <v>0</v>
      </c>
      <c r="RBE89" s="651">
        <v>0</v>
      </c>
      <c r="RBF89" s="651">
        <v>0</v>
      </c>
      <c r="RBG89" s="651">
        <v>0</v>
      </c>
      <c r="RBH89" s="651">
        <v>0</v>
      </c>
      <c r="RBI89" s="651">
        <v>0</v>
      </c>
      <c r="RBJ89" s="651">
        <v>0</v>
      </c>
      <c r="RBK89" s="651">
        <v>0</v>
      </c>
      <c r="RBL89" s="651">
        <v>0</v>
      </c>
      <c r="RBM89" s="651">
        <v>0</v>
      </c>
      <c r="RBN89" s="651">
        <v>0</v>
      </c>
      <c r="RBO89" s="651">
        <v>0</v>
      </c>
      <c r="RBP89" s="651">
        <v>0</v>
      </c>
      <c r="RBQ89" s="651">
        <v>0</v>
      </c>
      <c r="RBR89" s="651">
        <v>0</v>
      </c>
      <c r="RBS89" s="651">
        <v>0</v>
      </c>
      <c r="RBT89" s="651">
        <v>0</v>
      </c>
      <c r="RBU89" s="651">
        <v>0</v>
      </c>
      <c r="RBV89" s="651">
        <v>0</v>
      </c>
      <c r="RBW89" s="651">
        <v>0</v>
      </c>
      <c r="RBX89" s="651">
        <v>0</v>
      </c>
      <c r="RBY89" s="651">
        <v>0</v>
      </c>
      <c r="RBZ89" s="651">
        <v>0</v>
      </c>
      <c r="RCA89" s="651">
        <v>0</v>
      </c>
      <c r="RCB89" s="651">
        <v>0</v>
      </c>
      <c r="RCC89" s="651">
        <v>0</v>
      </c>
      <c r="RCD89" s="651">
        <v>0</v>
      </c>
      <c r="RCE89" s="651">
        <v>0</v>
      </c>
      <c r="RCF89" s="651">
        <v>0</v>
      </c>
      <c r="RCG89" s="651">
        <v>0</v>
      </c>
      <c r="RCH89" s="651">
        <v>0</v>
      </c>
      <c r="RCI89" s="651">
        <v>0</v>
      </c>
      <c r="RCJ89" s="651">
        <v>0</v>
      </c>
      <c r="RCK89" s="651">
        <v>0</v>
      </c>
      <c r="RCL89" s="651">
        <v>0</v>
      </c>
      <c r="RCM89" s="651">
        <v>0</v>
      </c>
      <c r="RCN89" s="651">
        <v>0</v>
      </c>
      <c r="RCO89" s="651">
        <v>0</v>
      </c>
      <c r="RCP89" s="651">
        <v>0</v>
      </c>
      <c r="RCQ89" s="651">
        <v>0</v>
      </c>
      <c r="RCR89" s="651">
        <v>0</v>
      </c>
      <c r="RCS89" s="651">
        <v>0</v>
      </c>
      <c r="RCT89" s="651">
        <v>0</v>
      </c>
      <c r="RCU89" s="651">
        <v>0</v>
      </c>
      <c r="RCV89" s="651">
        <v>0</v>
      </c>
      <c r="RCW89" s="651">
        <v>0</v>
      </c>
      <c r="RCX89" s="651">
        <v>0</v>
      </c>
      <c r="RCY89" s="651">
        <v>0</v>
      </c>
      <c r="RCZ89" s="651">
        <v>0</v>
      </c>
      <c r="RDA89" s="651">
        <v>0</v>
      </c>
      <c r="RDB89" s="651">
        <v>0</v>
      </c>
      <c r="RDC89" s="651">
        <v>0</v>
      </c>
      <c r="RDD89" s="651">
        <v>0</v>
      </c>
      <c r="RDE89" s="651">
        <v>0</v>
      </c>
      <c r="RDF89" s="651">
        <v>0</v>
      </c>
      <c r="RDG89" s="651">
        <v>0</v>
      </c>
      <c r="RDH89" s="651">
        <v>0</v>
      </c>
      <c r="RDI89" s="651">
        <v>0</v>
      </c>
      <c r="RDJ89" s="651">
        <v>0</v>
      </c>
      <c r="RDK89" s="651">
        <v>0</v>
      </c>
      <c r="RDL89" s="651">
        <v>0</v>
      </c>
      <c r="RDM89" s="651">
        <v>0</v>
      </c>
      <c r="RDN89" s="651">
        <v>0</v>
      </c>
      <c r="RDO89" s="651">
        <v>0</v>
      </c>
      <c r="RDP89" s="651">
        <v>0</v>
      </c>
      <c r="RDQ89" s="651">
        <v>0</v>
      </c>
      <c r="RDR89" s="651">
        <v>0</v>
      </c>
      <c r="RDS89" s="651">
        <v>0</v>
      </c>
      <c r="RDT89" s="651">
        <v>0</v>
      </c>
      <c r="RDU89" s="651">
        <v>0</v>
      </c>
      <c r="RDV89" s="651">
        <v>0</v>
      </c>
      <c r="RDW89" s="651">
        <v>0</v>
      </c>
      <c r="RDX89" s="651">
        <v>0</v>
      </c>
      <c r="RDY89" s="651">
        <v>0</v>
      </c>
      <c r="RDZ89" s="651">
        <v>0</v>
      </c>
      <c r="REA89" s="651">
        <v>0</v>
      </c>
      <c r="REB89" s="651">
        <v>0</v>
      </c>
      <c r="REC89" s="651">
        <v>0</v>
      </c>
      <c r="RED89" s="651">
        <v>0</v>
      </c>
      <c r="REE89" s="651">
        <v>0</v>
      </c>
      <c r="REF89" s="651">
        <v>0</v>
      </c>
      <c r="REG89" s="651">
        <v>0</v>
      </c>
      <c r="REH89" s="651">
        <v>0</v>
      </c>
      <c r="REI89" s="651">
        <v>0</v>
      </c>
      <c r="REJ89" s="651">
        <v>0</v>
      </c>
      <c r="REK89" s="651">
        <v>0</v>
      </c>
      <c r="REL89" s="651">
        <v>0</v>
      </c>
      <c r="REM89" s="651">
        <v>0</v>
      </c>
      <c r="REN89" s="651">
        <v>0</v>
      </c>
      <c r="REO89" s="651">
        <v>0</v>
      </c>
      <c r="REP89" s="651">
        <v>0</v>
      </c>
      <c r="REQ89" s="651">
        <v>0</v>
      </c>
      <c r="RER89" s="651">
        <v>0</v>
      </c>
      <c r="RES89" s="651">
        <v>0</v>
      </c>
      <c r="RET89" s="651">
        <v>0</v>
      </c>
      <c r="REU89" s="651">
        <v>0</v>
      </c>
      <c r="REV89" s="651">
        <v>0</v>
      </c>
      <c r="REW89" s="651">
        <v>0</v>
      </c>
      <c r="REX89" s="651">
        <v>0</v>
      </c>
      <c r="REY89" s="651">
        <v>0</v>
      </c>
      <c r="REZ89" s="651">
        <v>0</v>
      </c>
      <c r="RFA89" s="651">
        <v>0</v>
      </c>
      <c r="RFB89" s="651">
        <v>0</v>
      </c>
      <c r="RFC89" s="651">
        <v>0</v>
      </c>
      <c r="RFD89" s="651">
        <v>0</v>
      </c>
      <c r="RFE89" s="651">
        <v>0</v>
      </c>
      <c r="RFF89" s="651">
        <v>0</v>
      </c>
      <c r="RFG89" s="651">
        <v>0</v>
      </c>
      <c r="RFH89" s="651">
        <v>0</v>
      </c>
      <c r="RFI89" s="651">
        <v>0</v>
      </c>
      <c r="RFJ89" s="651">
        <v>0</v>
      </c>
      <c r="RFK89" s="651">
        <v>0</v>
      </c>
      <c r="RFL89" s="651">
        <v>0</v>
      </c>
      <c r="RFM89" s="651">
        <v>0</v>
      </c>
      <c r="RFN89" s="651">
        <v>0</v>
      </c>
      <c r="RFO89" s="651">
        <v>0</v>
      </c>
      <c r="RFP89" s="651">
        <v>0</v>
      </c>
      <c r="RFQ89" s="651">
        <v>0</v>
      </c>
      <c r="RFR89" s="651">
        <v>0</v>
      </c>
      <c r="RFS89" s="651">
        <v>0</v>
      </c>
      <c r="RFT89" s="651">
        <v>0</v>
      </c>
      <c r="RFU89" s="651">
        <v>0</v>
      </c>
      <c r="RFV89" s="651">
        <v>0</v>
      </c>
      <c r="RFW89" s="651">
        <v>0</v>
      </c>
      <c r="RFX89" s="651">
        <v>0</v>
      </c>
      <c r="RFY89" s="651">
        <v>0</v>
      </c>
      <c r="RFZ89" s="651">
        <v>0</v>
      </c>
      <c r="RGA89" s="651">
        <v>0</v>
      </c>
      <c r="RGB89" s="651">
        <v>0</v>
      </c>
      <c r="RGC89" s="651">
        <v>0</v>
      </c>
      <c r="RGD89" s="651">
        <v>0</v>
      </c>
      <c r="RGE89" s="651">
        <v>0</v>
      </c>
      <c r="RGF89" s="651">
        <v>0</v>
      </c>
      <c r="RGG89" s="651">
        <v>0</v>
      </c>
      <c r="RGH89" s="651">
        <v>0</v>
      </c>
      <c r="RGI89" s="651">
        <v>0</v>
      </c>
      <c r="RGJ89" s="651">
        <v>0</v>
      </c>
      <c r="RGK89" s="651">
        <v>0</v>
      </c>
      <c r="RGL89" s="651">
        <v>0</v>
      </c>
      <c r="RGM89" s="651">
        <v>0</v>
      </c>
      <c r="RGN89" s="651">
        <v>0</v>
      </c>
      <c r="RGO89" s="651">
        <v>0</v>
      </c>
      <c r="RGP89" s="651">
        <v>0</v>
      </c>
      <c r="RGQ89" s="651">
        <v>0</v>
      </c>
      <c r="RGR89" s="651">
        <v>0</v>
      </c>
      <c r="RGS89" s="651">
        <v>0</v>
      </c>
      <c r="RGT89" s="651">
        <v>0</v>
      </c>
      <c r="RGU89" s="651">
        <v>0</v>
      </c>
      <c r="RGV89" s="651">
        <v>0</v>
      </c>
      <c r="RGW89" s="651">
        <v>0</v>
      </c>
      <c r="RGX89" s="651">
        <v>0</v>
      </c>
      <c r="RGY89" s="651">
        <v>0</v>
      </c>
      <c r="RGZ89" s="651">
        <v>0</v>
      </c>
      <c r="RHA89" s="651">
        <v>0</v>
      </c>
      <c r="RHB89" s="651">
        <v>0</v>
      </c>
      <c r="RHC89" s="651">
        <v>0</v>
      </c>
      <c r="RHD89" s="651">
        <v>0</v>
      </c>
      <c r="RHE89" s="651">
        <v>0</v>
      </c>
      <c r="RHF89" s="651">
        <v>0</v>
      </c>
      <c r="RHG89" s="651">
        <v>0</v>
      </c>
      <c r="RHH89" s="651">
        <v>0</v>
      </c>
      <c r="RHI89" s="651">
        <v>0</v>
      </c>
      <c r="RHJ89" s="651">
        <v>0</v>
      </c>
      <c r="RHK89" s="651">
        <v>0</v>
      </c>
      <c r="RHL89" s="651">
        <v>0</v>
      </c>
      <c r="RHM89" s="651">
        <v>0</v>
      </c>
      <c r="RHN89" s="651">
        <v>0</v>
      </c>
      <c r="RHO89" s="651">
        <v>0</v>
      </c>
      <c r="RHP89" s="651">
        <v>0</v>
      </c>
      <c r="RHQ89" s="651">
        <v>0</v>
      </c>
      <c r="RHR89" s="651">
        <v>0</v>
      </c>
      <c r="RHS89" s="651">
        <v>0</v>
      </c>
      <c r="RHT89" s="651">
        <v>0</v>
      </c>
      <c r="RHU89" s="651">
        <v>0</v>
      </c>
      <c r="RHV89" s="651">
        <v>0</v>
      </c>
      <c r="RHW89" s="651">
        <v>0</v>
      </c>
      <c r="RHX89" s="651">
        <v>0</v>
      </c>
      <c r="RHY89" s="651">
        <v>0</v>
      </c>
      <c r="RHZ89" s="651">
        <v>0</v>
      </c>
      <c r="RIA89" s="651">
        <v>0</v>
      </c>
      <c r="RIB89" s="651">
        <v>0</v>
      </c>
      <c r="RIC89" s="651">
        <v>0</v>
      </c>
      <c r="RID89" s="651">
        <v>0</v>
      </c>
      <c r="RIE89" s="651">
        <v>0</v>
      </c>
      <c r="RIF89" s="651">
        <v>0</v>
      </c>
      <c r="RIG89" s="651">
        <v>0</v>
      </c>
      <c r="RIH89" s="651">
        <v>0</v>
      </c>
      <c r="RII89" s="651">
        <v>0</v>
      </c>
      <c r="RIJ89" s="651">
        <v>0</v>
      </c>
      <c r="RIK89" s="651">
        <v>0</v>
      </c>
      <c r="RIL89" s="651">
        <v>0</v>
      </c>
      <c r="RIM89" s="651">
        <v>0</v>
      </c>
      <c r="RIN89" s="651">
        <v>0</v>
      </c>
      <c r="RIO89" s="651">
        <v>0</v>
      </c>
      <c r="RIP89" s="651">
        <v>0</v>
      </c>
      <c r="RIQ89" s="651">
        <v>0</v>
      </c>
      <c r="RIR89" s="651">
        <v>0</v>
      </c>
      <c r="RIS89" s="651">
        <v>0</v>
      </c>
      <c r="RIT89" s="651">
        <v>0</v>
      </c>
      <c r="RIU89" s="651">
        <v>0</v>
      </c>
      <c r="RIV89" s="651">
        <v>0</v>
      </c>
      <c r="RIW89" s="651">
        <v>0</v>
      </c>
      <c r="RIX89" s="651">
        <v>0</v>
      </c>
      <c r="RIY89" s="651">
        <v>0</v>
      </c>
      <c r="RIZ89" s="651">
        <v>0</v>
      </c>
      <c r="RJA89" s="651">
        <v>0</v>
      </c>
      <c r="RJB89" s="651">
        <v>0</v>
      </c>
      <c r="RJC89" s="651">
        <v>0</v>
      </c>
      <c r="RJD89" s="651">
        <v>0</v>
      </c>
      <c r="RJE89" s="651">
        <v>0</v>
      </c>
      <c r="RJF89" s="651">
        <v>0</v>
      </c>
      <c r="RJG89" s="651">
        <v>0</v>
      </c>
      <c r="RJH89" s="651">
        <v>0</v>
      </c>
      <c r="RJI89" s="651">
        <v>0</v>
      </c>
      <c r="RJJ89" s="651">
        <v>0</v>
      </c>
      <c r="RJK89" s="651">
        <v>0</v>
      </c>
      <c r="RJL89" s="651">
        <v>0</v>
      </c>
      <c r="RJM89" s="651">
        <v>0</v>
      </c>
      <c r="RJN89" s="651">
        <v>0</v>
      </c>
      <c r="RJO89" s="651">
        <v>0</v>
      </c>
      <c r="RJP89" s="651">
        <v>0</v>
      </c>
      <c r="RJQ89" s="651">
        <v>0</v>
      </c>
      <c r="RJR89" s="651">
        <v>0</v>
      </c>
      <c r="RJS89" s="651">
        <v>0</v>
      </c>
      <c r="RJT89" s="651">
        <v>0</v>
      </c>
      <c r="RJU89" s="651">
        <v>0</v>
      </c>
      <c r="RJV89" s="651">
        <v>0</v>
      </c>
      <c r="RJW89" s="651">
        <v>0</v>
      </c>
      <c r="RJX89" s="651">
        <v>0</v>
      </c>
      <c r="RJY89" s="651">
        <v>0</v>
      </c>
      <c r="RJZ89" s="651">
        <v>0</v>
      </c>
      <c r="RKA89" s="651">
        <v>0</v>
      </c>
      <c r="RKB89" s="651">
        <v>0</v>
      </c>
      <c r="RKC89" s="651">
        <v>0</v>
      </c>
      <c r="RKD89" s="651">
        <v>0</v>
      </c>
      <c r="RKE89" s="651">
        <v>0</v>
      </c>
      <c r="RKF89" s="651">
        <v>0</v>
      </c>
      <c r="RKG89" s="651">
        <v>0</v>
      </c>
      <c r="RKH89" s="651">
        <v>0</v>
      </c>
      <c r="RKI89" s="651">
        <v>0</v>
      </c>
      <c r="RKJ89" s="651">
        <v>0</v>
      </c>
      <c r="RKK89" s="651">
        <v>0</v>
      </c>
      <c r="RKL89" s="651">
        <v>0</v>
      </c>
      <c r="RKM89" s="651">
        <v>0</v>
      </c>
      <c r="RKN89" s="651">
        <v>0</v>
      </c>
      <c r="RKO89" s="651">
        <v>0</v>
      </c>
      <c r="RKP89" s="651">
        <v>0</v>
      </c>
      <c r="RKQ89" s="651">
        <v>0</v>
      </c>
      <c r="RKR89" s="651">
        <v>0</v>
      </c>
      <c r="RKS89" s="651">
        <v>0</v>
      </c>
      <c r="RKT89" s="651">
        <v>0</v>
      </c>
      <c r="RKU89" s="651">
        <v>0</v>
      </c>
      <c r="RKV89" s="651">
        <v>0</v>
      </c>
      <c r="RKW89" s="651">
        <v>0</v>
      </c>
      <c r="RKX89" s="651">
        <v>0</v>
      </c>
      <c r="RKY89" s="651">
        <v>0</v>
      </c>
      <c r="RKZ89" s="651">
        <v>0</v>
      </c>
      <c r="RLA89" s="651">
        <v>0</v>
      </c>
      <c r="RLB89" s="651">
        <v>0</v>
      </c>
      <c r="RLC89" s="651">
        <v>0</v>
      </c>
      <c r="RLD89" s="651">
        <v>0</v>
      </c>
      <c r="RLE89" s="651">
        <v>0</v>
      </c>
      <c r="RLF89" s="651">
        <v>0</v>
      </c>
      <c r="RLG89" s="651">
        <v>0</v>
      </c>
      <c r="RLH89" s="651">
        <v>0</v>
      </c>
      <c r="RLI89" s="651">
        <v>0</v>
      </c>
      <c r="RLJ89" s="651">
        <v>0</v>
      </c>
      <c r="RLK89" s="651">
        <v>0</v>
      </c>
      <c r="RLL89" s="651">
        <v>0</v>
      </c>
      <c r="RLM89" s="651">
        <v>0</v>
      </c>
      <c r="RLN89" s="651">
        <v>0</v>
      </c>
      <c r="RLO89" s="651">
        <v>0</v>
      </c>
      <c r="RLP89" s="651">
        <v>0</v>
      </c>
      <c r="RLQ89" s="651">
        <v>0</v>
      </c>
      <c r="RLR89" s="651">
        <v>0</v>
      </c>
      <c r="RLS89" s="651">
        <v>0</v>
      </c>
      <c r="RLT89" s="651">
        <v>0</v>
      </c>
      <c r="RLU89" s="651">
        <v>0</v>
      </c>
      <c r="RLV89" s="651">
        <v>0</v>
      </c>
      <c r="RLW89" s="651">
        <v>0</v>
      </c>
      <c r="RLX89" s="651">
        <v>0</v>
      </c>
      <c r="RLY89" s="651">
        <v>0</v>
      </c>
      <c r="RLZ89" s="651">
        <v>0</v>
      </c>
      <c r="RMA89" s="651">
        <v>0</v>
      </c>
      <c r="RMB89" s="651">
        <v>0</v>
      </c>
      <c r="RMC89" s="651">
        <v>0</v>
      </c>
      <c r="RMD89" s="651">
        <v>0</v>
      </c>
      <c r="RME89" s="651">
        <v>0</v>
      </c>
      <c r="RMF89" s="651">
        <v>0</v>
      </c>
      <c r="RMG89" s="651">
        <v>0</v>
      </c>
      <c r="RMH89" s="651">
        <v>0</v>
      </c>
      <c r="RMI89" s="651">
        <v>0</v>
      </c>
      <c r="RMJ89" s="651">
        <v>0</v>
      </c>
      <c r="RMK89" s="651">
        <v>0</v>
      </c>
      <c r="RML89" s="651">
        <v>0</v>
      </c>
      <c r="RMM89" s="651">
        <v>0</v>
      </c>
      <c r="RMN89" s="651">
        <v>0</v>
      </c>
      <c r="RMO89" s="651">
        <v>0</v>
      </c>
      <c r="RMP89" s="651">
        <v>0</v>
      </c>
      <c r="RMQ89" s="651">
        <v>0</v>
      </c>
      <c r="RMR89" s="651">
        <v>0</v>
      </c>
      <c r="RMS89" s="651">
        <v>0</v>
      </c>
      <c r="RMT89" s="651">
        <v>0</v>
      </c>
      <c r="RMU89" s="651">
        <v>0</v>
      </c>
      <c r="RMV89" s="651">
        <v>0</v>
      </c>
      <c r="RMW89" s="651">
        <v>0</v>
      </c>
      <c r="RMX89" s="651">
        <v>0</v>
      </c>
      <c r="RMY89" s="651">
        <v>0</v>
      </c>
      <c r="RMZ89" s="651">
        <v>0</v>
      </c>
      <c r="RNA89" s="651">
        <v>0</v>
      </c>
      <c r="RNB89" s="651">
        <v>0</v>
      </c>
      <c r="RNC89" s="651">
        <v>0</v>
      </c>
      <c r="RND89" s="651">
        <v>0</v>
      </c>
      <c r="RNE89" s="651">
        <v>0</v>
      </c>
      <c r="RNF89" s="651">
        <v>0</v>
      </c>
      <c r="RNG89" s="651">
        <v>0</v>
      </c>
      <c r="RNH89" s="651">
        <v>0</v>
      </c>
      <c r="RNI89" s="651">
        <v>0</v>
      </c>
      <c r="RNJ89" s="651">
        <v>0</v>
      </c>
      <c r="RNK89" s="651">
        <v>0</v>
      </c>
      <c r="RNL89" s="651">
        <v>0</v>
      </c>
      <c r="RNM89" s="651">
        <v>0</v>
      </c>
      <c r="RNN89" s="651">
        <v>0</v>
      </c>
      <c r="RNO89" s="651">
        <v>0</v>
      </c>
      <c r="RNP89" s="651">
        <v>0</v>
      </c>
      <c r="RNQ89" s="651">
        <v>0</v>
      </c>
      <c r="RNR89" s="651">
        <v>0</v>
      </c>
      <c r="RNS89" s="651">
        <v>0</v>
      </c>
      <c r="RNT89" s="651">
        <v>0</v>
      </c>
      <c r="RNU89" s="651">
        <v>0</v>
      </c>
      <c r="RNV89" s="651">
        <v>0</v>
      </c>
      <c r="RNW89" s="651">
        <v>0</v>
      </c>
      <c r="RNX89" s="651">
        <v>0</v>
      </c>
      <c r="RNY89" s="651">
        <v>0</v>
      </c>
      <c r="RNZ89" s="651">
        <v>0</v>
      </c>
      <c r="ROA89" s="651">
        <v>0</v>
      </c>
      <c r="ROB89" s="651">
        <v>0</v>
      </c>
      <c r="ROC89" s="651">
        <v>0</v>
      </c>
      <c r="ROD89" s="651">
        <v>0</v>
      </c>
      <c r="ROE89" s="651">
        <v>0</v>
      </c>
      <c r="ROF89" s="651">
        <v>0</v>
      </c>
      <c r="ROG89" s="651">
        <v>0</v>
      </c>
      <c r="ROH89" s="651">
        <v>0</v>
      </c>
      <c r="ROI89" s="651">
        <v>0</v>
      </c>
      <c r="ROJ89" s="651">
        <v>0</v>
      </c>
      <c r="ROK89" s="651">
        <v>0</v>
      </c>
      <c r="ROL89" s="651">
        <v>0</v>
      </c>
      <c r="ROM89" s="651">
        <v>0</v>
      </c>
      <c r="RON89" s="651">
        <v>0</v>
      </c>
      <c r="ROO89" s="651">
        <v>0</v>
      </c>
      <c r="ROP89" s="651">
        <v>0</v>
      </c>
      <c r="ROQ89" s="651">
        <v>0</v>
      </c>
      <c r="ROR89" s="651">
        <v>0</v>
      </c>
      <c r="ROS89" s="651">
        <v>0</v>
      </c>
      <c r="ROT89" s="651">
        <v>0</v>
      </c>
      <c r="ROU89" s="651">
        <v>0</v>
      </c>
      <c r="ROV89" s="651">
        <v>0</v>
      </c>
      <c r="ROW89" s="651">
        <v>0</v>
      </c>
      <c r="ROX89" s="651">
        <v>0</v>
      </c>
      <c r="ROY89" s="651">
        <v>0</v>
      </c>
      <c r="ROZ89" s="651">
        <v>0</v>
      </c>
      <c r="RPA89" s="651">
        <v>0</v>
      </c>
      <c r="RPB89" s="651">
        <v>0</v>
      </c>
      <c r="RPC89" s="651">
        <v>0</v>
      </c>
      <c r="RPD89" s="651">
        <v>0</v>
      </c>
      <c r="RPE89" s="651">
        <v>0</v>
      </c>
      <c r="RPF89" s="651">
        <v>0</v>
      </c>
      <c r="RPG89" s="651">
        <v>0</v>
      </c>
      <c r="RPH89" s="651">
        <v>0</v>
      </c>
      <c r="RPI89" s="651">
        <v>0</v>
      </c>
      <c r="RPJ89" s="651">
        <v>0</v>
      </c>
      <c r="RPK89" s="651">
        <v>0</v>
      </c>
      <c r="RPL89" s="651">
        <v>0</v>
      </c>
      <c r="RPM89" s="651">
        <v>0</v>
      </c>
      <c r="RPN89" s="651">
        <v>0</v>
      </c>
      <c r="RPO89" s="651">
        <v>0</v>
      </c>
      <c r="RPP89" s="651">
        <v>0</v>
      </c>
      <c r="RPQ89" s="651">
        <v>0</v>
      </c>
      <c r="RPR89" s="651">
        <v>0</v>
      </c>
      <c r="RPS89" s="651">
        <v>0</v>
      </c>
      <c r="RPT89" s="651">
        <v>0</v>
      </c>
      <c r="RPU89" s="651">
        <v>0</v>
      </c>
      <c r="RPV89" s="651">
        <v>0</v>
      </c>
      <c r="RPW89" s="651">
        <v>0</v>
      </c>
      <c r="RPX89" s="651">
        <v>0</v>
      </c>
      <c r="RPY89" s="651">
        <v>0</v>
      </c>
      <c r="RPZ89" s="651">
        <v>0</v>
      </c>
      <c r="RQA89" s="651">
        <v>0</v>
      </c>
      <c r="RQB89" s="651">
        <v>0</v>
      </c>
      <c r="RQC89" s="651">
        <v>0</v>
      </c>
      <c r="RQD89" s="651">
        <v>0</v>
      </c>
      <c r="RQE89" s="651">
        <v>0</v>
      </c>
      <c r="RQF89" s="651">
        <v>0</v>
      </c>
      <c r="RQG89" s="651">
        <v>0</v>
      </c>
      <c r="RQH89" s="651">
        <v>0</v>
      </c>
      <c r="RQI89" s="651">
        <v>0</v>
      </c>
      <c r="RQJ89" s="651">
        <v>0</v>
      </c>
      <c r="RQK89" s="651">
        <v>0</v>
      </c>
      <c r="RQL89" s="651">
        <v>0</v>
      </c>
      <c r="RQM89" s="651">
        <v>0</v>
      </c>
      <c r="RQN89" s="651">
        <v>0</v>
      </c>
      <c r="RQO89" s="651">
        <v>0</v>
      </c>
      <c r="RQP89" s="651">
        <v>0</v>
      </c>
      <c r="RQQ89" s="651">
        <v>0</v>
      </c>
      <c r="RQR89" s="651">
        <v>0</v>
      </c>
      <c r="RQS89" s="651">
        <v>0</v>
      </c>
      <c r="RQT89" s="651">
        <v>0</v>
      </c>
      <c r="RQU89" s="651">
        <v>0</v>
      </c>
      <c r="RQV89" s="651">
        <v>0</v>
      </c>
      <c r="RQW89" s="651">
        <v>0</v>
      </c>
      <c r="RQX89" s="651">
        <v>0</v>
      </c>
      <c r="RQY89" s="651">
        <v>0</v>
      </c>
      <c r="RQZ89" s="651">
        <v>0</v>
      </c>
      <c r="RRA89" s="651">
        <v>0</v>
      </c>
      <c r="RRB89" s="651">
        <v>0</v>
      </c>
      <c r="RRC89" s="651">
        <v>0</v>
      </c>
      <c r="RRD89" s="651">
        <v>0</v>
      </c>
      <c r="RRE89" s="651">
        <v>0</v>
      </c>
      <c r="RRF89" s="651">
        <v>0</v>
      </c>
      <c r="RRG89" s="651">
        <v>0</v>
      </c>
      <c r="RRH89" s="651">
        <v>0</v>
      </c>
      <c r="RRI89" s="651">
        <v>0</v>
      </c>
      <c r="RRJ89" s="651">
        <v>0</v>
      </c>
      <c r="RRK89" s="651">
        <v>0</v>
      </c>
      <c r="RRL89" s="651">
        <v>0</v>
      </c>
      <c r="RRM89" s="651">
        <v>0</v>
      </c>
      <c r="RRN89" s="651">
        <v>0</v>
      </c>
      <c r="RRO89" s="651">
        <v>0</v>
      </c>
      <c r="RRP89" s="651">
        <v>0</v>
      </c>
      <c r="RRQ89" s="651">
        <v>0</v>
      </c>
      <c r="RRR89" s="651">
        <v>0</v>
      </c>
      <c r="RRS89" s="651">
        <v>0</v>
      </c>
      <c r="RRT89" s="651">
        <v>0</v>
      </c>
      <c r="RRU89" s="651">
        <v>0</v>
      </c>
      <c r="RRV89" s="651">
        <v>0</v>
      </c>
      <c r="RRW89" s="651">
        <v>0</v>
      </c>
      <c r="RRX89" s="651">
        <v>0</v>
      </c>
      <c r="RRY89" s="651">
        <v>0</v>
      </c>
      <c r="RRZ89" s="651">
        <v>0</v>
      </c>
      <c r="RSA89" s="651">
        <v>0</v>
      </c>
      <c r="RSB89" s="651">
        <v>0</v>
      </c>
      <c r="RSC89" s="651">
        <v>0</v>
      </c>
      <c r="RSD89" s="651">
        <v>0</v>
      </c>
      <c r="RSE89" s="651">
        <v>0</v>
      </c>
      <c r="RSF89" s="651">
        <v>0</v>
      </c>
      <c r="RSG89" s="651">
        <v>0</v>
      </c>
      <c r="RSH89" s="651">
        <v>0</v>
      </c>
      <c r="RSI89" s="651">
        <v>0</v>
      </c>
      <c r="RSJ89" s="651">
        <v>0</v>
      </c>
      <c r="RSK89" s="651">
        <v>0</v>
      </c>
      <c r="RSL89" s="651">
        <v>0</v>
      </c>
      <c r="RSM89" s="651">
        <v>0</v>
      </c>
      <c r="RSN89" s="651">
        <v>0</v>
      </c>
      <c r="RSO89" s="651">
        <v>0</v>
      </c>
      <c r="RSP89" s="651">
        <v>0</v>
      </c>
      <c r="RSQ89" s="651">
        <v>0</v>
      </c>
      <c r="RSR89" s="651">
        <v>0</v>
      </c>
      <c r="RSS89" s="651">
        <v>0</v>
      </c>
      <c r="RST89" s="651">
        <v>0</v>
      </c>
      <c r="RSU89" s="651">
        <v>0</v>
      </c>
      <c r="RSV89" s="651">
        <v>0</v>
      </c>
      <c r="RSW89" s="651">
        <v>0</v>
      </c>
      <c r="RSX89" s="651">
        <v>0</v>
      </c>
      <c r="RSY89" s="651">
        <v>0</v>
      </c>
      <c r="RSZ89" s="651">
        <v>0</v>
      </c>
      <c r="RTA89" s="651">
        <v>0</v>
      </c>
      <c r="RTB89" s="651">
        <v>0</v>
      </c>
      <c r="RTC89" s="651">
        <v>0</v>
      </c>
      <c r="RTD89" s="651">
        <v>0</v>
      </c>
      <c r="RTE89" s="651">
        <v>0</v>
      </c>
      <c r="RTF89" s="651">
        <v>0</v>
      </c>
      <c r="RTG89" s="651">
        <v>0</v>
      </c>
      <c r="RTH89" s="651">
        <v>0</v>
      </c>
      <c r="RTI89" s="651">
        <v>0</v>
      </c>
      <c r="RTJ89" s="651">
        <v>0</v>
      </c>
      <c r="RTK89" s="651">
        <v>0</v>
      </c>
      <c r="RTL89" s="651">
        <v>0</v>
      </c>
      <c r="RTM89" s="651">
        <v>0</v>
      </c>
      <c r="RTN89" s="651">
        <v>0</v>
      </c>
      <c r="RTO89" s="651">
        <v>0</v>
      </c>
      <c r="RTP89" s="651">
        <v>0</v>
      </c>
      <c r="RTQ89" s="651">
        <v>0</v>
      </c>
      <c r="RTR89" s="651">
        <v>0</v>
      </c>
      <c r="RTS89" s="651">
        <v>0</v>
      </c>
      <c r="RTT89" s="651">
        <v>0</v>
      </c>
      <c r="RTU89" s="651">
        <v>0</v>
      </c>
      <c r="RTV89" s="651">
        <v>0</v>
      </c>
      <c r="RTW89" s="651">
        <v>0</v>
      </c>
      <c r="RTX89" s="651">
        <v>0</v>
      </c>
      <c r="RTY89" s="651">
        <v>0</v>
      </c>
      <c r="RTZ89" s="651">
        <v>0</v>
      </c>
      <c r="RUA89" s="651">
        <v>0</v>
      </c>
      <c r="RUB89" s="651">
        <v>0</v>
      </c>
      <c r="RUC89" s="651">
        <v>0</v>
      </c>
      <c r="RUD89" s="651">
        <v>0</v>
      </c>
      <c r="RUE89" s="651">
        <v>0</v>
      </c>
      <c r="RUF89" s="651">
        <v>0</v>
      </c>
      <c r="RUG89" s="651">
        <v>0</v>
      </c>
      <c r="RUH89" s="651">
        <v>0</v>
      </c>
      <c r="RUI89" s="651">
        <v>0</v>
      </c>
      <c r="RUJ89" s="651">
        <v>0</v>
      </c>
      <c r="RUK89" s="651">
        <v>0</v>
      </c>
      <c r="RUL89" s="651">
        <v>0</v>
      </c>
      <c r="RUM89" s="651">
        <v>0</v>
      </c>
      <c r="RUN89" s="651">
        <v>0</v>
      </c>
      <c r="RUO89" s="651">
        <v>0</v>
      </c>
      <c r="RUP89" s="651">
        <v>0</v>
      </c>
      <c r="RUQ89" s="651">
        <v>0</v>
      </c>
      <c r="RUR89" s="651">
        <v>0</v>
      </c>
      <c r="RUS89" s="651">
        <v>0</v>
      </c>
      <c r="RUT89" s="651">
        <v>0</v>
      </c>
      <c r="RUU89" s="651">
        <v>0</v>
      </c>
      <c r="RUV89" s="651">
        <v>0</v>
      </c>
      <c r="RUW89" s="651">
        <v>0</v>
      </c>
      <c r="RUX89" s="651">
        <v>0</v>
      </c>
      <c r="RUY89" s="651">
        <v>0</v>
      </c>
      <c r="RUZ89" s="651">
        <v>0</v>
      </c>
      <c r="RVA89" s="651">
        <v>0</v>
      </c>
      <c r="RVB89" s="651">
        <v>0</v>
      </c>
      <c r="RVC89" s="651">
        <v>0</v>
      </c>
      <c r="RVD89" s="651">
        <v>0</v>
      </c>
      <c r="RVE89" s="651">
        <v>0</v>
      </c>
      <c r="RVF89" s="651">
        <v>0</v>
      </c>
      <c r="RVG89" s="651">
        <v>0</v>
      </c>
      <c r="RVH89" s="651">
        <v>0</v>
      </c>
      <c r="RVI89" s="651">
        <v>0</v>
      </c>
      <c r="RVJ89" s="651">
        <v>0</v>
      </c>
      <c r="RVK89" s="651">
        <v>0</v>
      </c>
      <c r="RVL89" s="651">
        <v>0</v>
      </c>
      <c r="RVM89" s="651">
        <v>0</v>
      </c>
      <c r="RVN89" s="651">
        <v>0</v>
      </c>
      <c r="RVO89" s="651">
        <v>0</v>
      </c>
      <c r="RVP89" s="651">
        <v>0</v>
      </c>
      <c r="RVQ89" s="651">
        <v>0</v>
      </c>
      <c r="RVR89" s="651">
        <v>0</v>
      </c>
      <c r="RVS89" s="651">
        <v>0</v>
      </c>
      <c r="RVT89" s="651">
        <v>0</v>
      </c>
      <c r="RVU89" s="651">
        <v>0</v>
      </c>
      <c r="RVV89" s="651">
        <v>0</v>
      </c>
      <c r="RVW89" s="651">
        <v>0</v>
      </c>
      <c r="RVX89" s="651">
        <v>0</v>
      </c>
      <c r="RVY89" s="651">
        <v>0</v>
      </c>
      <c r="RVZ89" s="651">
        <v>0</v>
      </c>
      <c r="RWA89" s="651">
        <v>0</v>
      </c>
      <c r="RWB89" s="651">
        <v>0</v>
      </c>
      <c r="RWC89" s="651">
        <v>0</v>
      </c>
      <c r="RWD89" s="651">
        <v>0</v>
      </c>
      <c r="RWE89" s="651">
        <v>0</v>
      </c>
      <c r="RWF89" s="651">
        <v>0</v>
      </c>
      <c r="RWG89" s="651">
        <v>0</v>
      </c>
      <c r="RWH89" s="651">
        <v>0</v>
      </c>
      <c r="RWI89" s="651">
        <v>0</v>
      </c>
      <c r="RWJ89" s="651">
        <v>0</v>
      </c>
      <c r="RWK89" s="651">
        <v>0</v>
      </c>
      <c r="RWL89" s="651">
        <v>0</v>
      </c>
      <c r="RWM89" s="651">
        <v>0</v>
      </c>
      <c r="RWN89" s="651">
        <v>0</v>
      </c>
      <c r="RWO89" s="651">
        <v>0</v>
      </c>
      <c r="RWP89" s="651">
        <v>0</v>
      </c>
      <c r="RWQ89" s="651">
        <v>0</v>
      </c>
      <c r="RWR89" s="651">
        <v>0</v>
      </c>
      <c r="RWS89" s="651">
        <v>0</v>
      </c>
      <c r="RWT89" s="651">
        <v>0</v>
      </c>
      <c r="RWU89" s="651">
        <v>0</v>
      </c>
      <c r="RWV89" s="651">
        <v>0</v>
      </c>
      <c r="RWW89" s="651">
        <v>0</v>
      </c>
      <c r="RWX89" s="651">
        <v>0</v>
      </c>
      <c r="RWY89" s="651">
        <v>0</v>
      </c>
      <c r="RWZ89" s="651">
        <v>0</v>
      </c>
      <c r="RXA89" s="651">
        <v>0</v>
      </c>
      <c r="RXB89" s="651">
        <v>0</v>
      </c>
      <c r="RXC89" s="651">
        <v>0</v>
      </c>
      <c r="RXD89" s="651">
        <v>0</v>
      </c>
      <c r="RXE89" s="651">
        <v>0</v>
      </c>
      <c r="RXF89" s="651">
        <v>0</v>
      </c>
      <c r="RXG89" s="651">
        <v>0</v>
      </c>
      <c r="RXH89" s="651">
        <v>0</v>
      </c>
      <c r="RXI89" s="651">
        <v>0</v>
      </c>
      <c r="RXJ89" s="651">
        <v>0</v>
      </c>
      <c r="RXK89" s="651">
        <v>0</v>
      </c>
      <c r="RXL89" s="651">
        <v>0</v>
      </c>
      <c r="RXM89" s="651">
        <v>0</v>
      </c>
      <c r="RXN89" s="651">
        <v>0</v>
      </c>
      <c r="RXO89" s="651">
        <v>0</v>
      </c>
      <c r="RXP89" s="651">
        <v>0</v>
      </c>
      <c r="RXQ89" s="651">
        <v>0</v>
      </c>
      <c r="RXR89" s="651">
        <v>0</v>
      </c>
      <c r="RXS89" s="651">
        <v>0</v>
      </c>
      <c r="RXT89" s="651">
        <v>0</v>
      </c>
      <c r="RXU89" s="651">
        <v>0</v>
      </c>
      <c r="RXV89" s="651">
        <v>0</v>
      </c>
      <c r="RXW89" s="651">
        <v>0</v>
      </c>
      <c r="RXX89" s="651">
        <v>0</v>
      </c>
      <c r="RXY89" s="651">
        <v>0</v>
      </c>
      <c r="RXZ89" s="651">
        <v>0</v>
      </c>
      <c r="RYA89" s="651">
        <v>0</v>
      </c>
      <c r="RYB89" s="651">
        <v>0</v>
      </c>
      <c r="RYC89" s="651">
        <v>0</v>
      </c>
      <c r="RYD89" s="651">
        <v>0</v>
      </c>
      <c r="RYE89" s="651">
        <v>0</v>
      </c>
      <c r="RYF89" s="651">
        <v>0</v>
      </c>
      <c r="RYG89" s="651">
        <v>0</v>
      </c>
      <c r="RYH89" s="651">
        <v>0</v>
      </c>
      <c r="RYI89" s="651">
        <v>0</v>
      </c>
      <c r="RYJ89" s="651">
        <v>0</v>
      </c>
      <c r="RYK89" s="651">
        <v>0</v>
      </c>
      <c r="RYL89" s="651">
        <v>0</v>
      </c>
      <c r="RYM89" s="651">
        <v>0</v>
      </c>
      <c r="RYN89" s="651">
        <v>0</v>
      </c>
      <c r="RYO89" s="651">
        <v>0</v>
      </c>
      <c r="RYP89" s="651">
        <v>0</v>
      </c>
      <c r="RYQ89" s="651">
        <v>0</v>
      </c>
      <c r="RYR89" s="651">
        <v>0</v>
      </c>
      <c r="RYS89" s="651">
        <v>0</v>
      </c>
      <c r="RYT89" s="651">
        <v>0</v>
      </c>
      <c r="RYU89" s="651">
        <v>0</v>
      </c>
      <c r="RYV89" s="651">
        <v>0</v>
      </c>
      <c r="RYW89" s="651">
        <v>0</v>
      </c>
      <c r="RYX89" s="651">
        <v>0</v>
      </c>
      <c r="RYY89" s="651">
        <v>0</v>
      </c>
      <c r="RYZ89" s="651">
        <v>0</v>
      </c>
      <c r="RZA89" s="651">
        <v>0</v>
      </c>
      <c r="RZB89" s="651">
        <v>0</v>
      </c>
      <c r="RZC89" s="651">
        <v>0</v>
      </c>
      <c r="RZD89" s="651">
        <v>0</v>
      </c>
      <c r="RZE89" s="651">
        <v>0</v>
      </c>
      <c r="RZF89" s="651">
        <v>0</v>
      </c>
      <c r="RZG89" s="651">
        <v>0</v>
      </c>
      <c r="RZH89" s="651">
        <v>0</v>
      </c>
      <c r="RZI89" s="651">
        <v>0</v>
      </c>
      <c r="RZJ89" s="651">
        <v>0</v>
      </c>
      <c r="RZK89" s="651">
        <v>0</v>
      </c>
      <c r="RZL89" s="651">
        <v>0</v>
      </c>
      <c r="RZM89" s="651">
        <v>0</v>
      </c>
      <c r="RZN89" s="651">
        <v>0</v>
      </c>
      <c r="RZO89" s="651">
        <v>0</v>
      </c>
      <c r="RZP89" s="651">
        <v>0</v>
      </c>
      <c r="RZQ89" s="651">
        <v>0</v>
      </c>
      <c r="RZR89" s="651">
        <v>0</v>
      </c>
      <c r="RZS89" s="651">
        <v>0</v>
      </c>
      <c r="RZT89" s="651">
        <v>0</v>
      </c>
      <c r="RZU89" s="651">
        <v>0</v>
      </c>
      <c r="RZV89" s="651">
        <v>0</v>
      </c>
      <c r="RZW89" s="651">
        <v>0</v>
      </c>
      <c r="RZX89" s="651">
        <v>0</v>
      </c>
      <c r="RZY89" s="651">
        <v>0</v>
      </c>
      <c r="RZZ89" s="651">
        <v>0</v>
      </c>
      <c r="SAA89" s="651">
        <v>0</v>
      </c>
      <c r="SAB89" s="651">
        <v>0</v>
      </c>
      <c r="SAC89" s="651">
        <v>0</v>
      </c>
      <c r="SAD89" s="651">
        <v>0</v>
      </c>
      <c r="SAE89" s="651">
        <v>0</v>
      </c>
      <c r="SAF89" s="651">
        <v>0</v>
      </c>
      <c r="SAG89" s="651">
        <v>0</v>
      </c>
      <c r="SAH89" s="651">
        <v>0</v>
      </c>
      <c r="SAI89" s="651">
        <v>0</v>
      </c>
      <c r="SAJ89" s="651">
        <v>0</v>
      </c>
      <c r="SAK89" s="651">
        <v>0</v>
      </c>
      <c r="SAL89" s="651">
        <v>0</v>
      </c>
      <c r="SAM89" s="651">
        <v>0</v>
      </c>
      <c r="SAN89" s="651">
        <v>0</v>
      </c>
      <c r="SAO89" s="651">
        <v>0</v>
      </c>
      <c r="SAP89" s="651">
        <v>0</v>
      </c>
      <c r="SAQ89" s="651">
        <v>0</v>
      </c>
      <c r="SAR89" s="651">
        <v>0</v>
      </c>
      <c r="SAS89" s="651">
        <v>0</v>
      </c>
      <c r="SAT89" s="651">
        <v>0</v>
      </c>
      <c r="SAU89" s="651">
        <v>0</v>
      </c>
      <c r="SAV89" s="651">
        <v>0</v>
      </c>
      <c r="SAW89" s="651">
        <v>0</v>
      </c>
      <c r="SAX89" s="651">
        <v>0</v>
      </c>
      <c r="SAY89" s="651">
        <v>0</v>
      </c>
      <c r="SAZ89" s="651">
        <v>0</v>
      </c>
      <c r="SBA89" s="651">
        <v>0</v>
      </c>
      <c r="SBB89" s="651">
        <v>0</v>
      </c>
      <c r="SBC89" s="651">
        <v>0</v>
      </c>
      <c r="SBD89" s="651">
        <v>0</v>
      </c>
      <c r="SBE89" s="651">
        <v>0</v>
      </c>
      <c r="SBF89" s="651">
        <v>0</v>
      </c>
      <c r="SBG89" s="651">
        <v>0</v>
      </c>
      <c r="SBH89" s="651">
        <v>0</v>
      </c>
      <c r="SBI89" s="651">
        <v>0</v>
      </c>
      <c r="SBJ89" s="651">
        <v>0</v>
      </c>
      <c r="SBK89" s="651">
        <v>0</v>
      </c>
      <c r="SBL89" s="651">
        <v>0</v>
      </c>
      <c r="SBM89" s="651">
        <v>0</v>
      </c>
      <c r="SBN89" s="651">
        <v>0</v>
      </c>
      <c r="SBO89" s="651">
        <v>0</v>
      </c>
      <c r="SBP89" s="651">
        <v>0</v>
      </c>
      <c r="SBQ89" s="651">
        <v>0</v>
      </c>
      <c r="SBR89" s="651">
        <v>0</v>
      </c>
      <c r="SBS89" s="651">
        <v>0</v>
      </c>
      <c r="SBT89" s="651">
        <v>0</v>
      </c>
      <c r="SBU89" s="651">
        <v>0</v>
      </c>
      <c r="SBV89" s="651">
        <v>0</v>
      </c>
      <c r="SBW89" s="651">
        <v>0</v>
      </c>
      <c r="SBX89" s="651">
        <v>0</v>
      </c>
      <c r="SBY89" s="651">
        <v>0</v>
      </c>
      <c r="SBZ89" s="651">
        <v>0</v>
      </c>
      <c r="SCA89" s="651">
        <v>0</v>
      </c>
      <c r="SCB89" s="651">
        <v>0</v>
      </c>
      <c r="SCC89" s="651">
        <v>0</v>
      </c>
      <c r="SCD89" s="651">
        <v>0</v>
      </c>
      <c r="SCE89" s="651">
        <v>0</v>
      </c>
      <c r="SCF89" s="651">
        <v>0</v>
      </c>
      <c r="SCG89" s="651">
        <v>0</v>
      </c>
      <c r="SCH89" s="651">
        <v>0</v>
      </c>
      <c r="SCI89" s="651">
        <v>0</v>
      </c>
      <c r="SCJ89" s="651">
        <v>0</v>
      </c>
      <c r="SCK89" s="651">
        <v>0</v>
      </c>
      <c r="SCL89" s="651">
        <v>0</v>
      </c>
      <c r="SCM89" s="651">
        <v>0</v>
      </c>
      <c r="SCN89" s="651">
        <v>0</v>
      </c>
      <c r="SCO89" s="651">
        <v>0</v>
      </c>
      <c r="SCP89" s="651">
        <v>0</v>
      </c>
      <c r="SCQ89" s="651">
        <v>0</v>
      </c>
      <c r="SCR89" s="651">
        <v>0</v>
      </c>
      <c r="SCS89" s="651">
        <v>0</v>
      </c>
      <c r="SCT89" s="651">
        <v>0</v>
      </c>
      <c r="SCU89" s="651">
        <v>0</v>
      </c>
      <c r="SCV89" s="651">
        <v>0</v>
      </c>
      <c r="SCW89" s="651">
        <v>0</v>
      </c>
      <c r="SCX89" s="651">
        <v>0</v>
      </c>
      <c r="SCY89" s="651">
        <v>0</v>
      </c>
      <c r="SCZ89" s="651">
        <v>0</v>
      </c>
      <c r="SDA89" s="651">
        <v>0</v>
      </c>
      <c r="SDB89" s="651">
        <v>0</v>
      </c>
      <c r="SDC89" s="651">
        <v>0</v>
      </c>
      <c r="SDD89" s="651">
        <v>0</v>
      </c>
      <c r="SDE89" s="651">
        <v>0</v>
      </c>
      <c r="SDF89" s="651">
        <v>0</v>
      </c>
      <c r="SDG89" s="651">
        <v>0</v>
      </c>
      <c r="SDH89" s="651">
        <v>0</v>
      </c>
      <c r="SDI89" s="651">
        <v>0</v>
      </c>
      <c r="SDJ89" s="651">
        <v>0</v>
      </c>
      <c r="SDK89" s="651">
        <v>0</v>
      </c>
      <c r="SDL89" s="651">
        <v>0</v>
      </c>
      <c r="SDM89" s="651">
        <v>0</v>
      </c>
      <c r="SDN89" s="651">
        <v>0</v>
      </c>
      <c r="SDO89" s="651">
        <v>0</v>
      </c>
      <c r="SDP89" s="651">
        <v>0</v>
      </c>
      <c r="SDQ89" s="651">
        <v>0</v>
      </c>
      <c r="SDR89" s="651">
        <v>0</v>
      </c>
      <c r="SDS89" s="651">
        <v>0</v>
      </c>
      <c r="SDT89" s="651">
        <v>0</v>
      </c>
      <c r="SDU89" s="651">
        <v>0</v>
      </c>
      <c r="SDV89" s="651">
        <v>0</v>
      </c>
      <c r="SDW89" s="651">
        <v>0</v>
      </c>
      <c r="SDX89" s="651">
        <v>0</v>
      </c>
      <c r="SDY89" s="651">
        <v>0</v>
      </c>
      <c r="SDZ89" s="651">
        <v>0</v>
      </c>
      <c r="SEA89" s="651">
        <v>0</v>
      </c>
      <c r="SEB89" s="651">
        <v>0</v>
      </c>
      <c r="SEC89" s="651">
        <v>0</v>
      </c>
      <c r="SED89" s="651">
        <v>0</v>
      </c>
      <c r="SEE89" s="651">
        <v>0</v>
      </c>
      <c r="SEF89" s="651">
        <v>0</v>
      </c>
      <c r="SEG89" s="651">
        <v>0</v>
      </c>
      <c r="SEH89" s="651">
        <v>0</v>
      </c>
      <c r="SEI89" s="651">
        <v>0</v>
      </c>
      <c r="SEJ89" s="651">
        <v>0</v>
      </c>
      <c r="SEK89" s="651">
        <v>0</v>
      </c>
      <c r="SEL89" s="651">
        <v>0</v>
      </c>
      <c r="SEM89" s="651">
        <v>0</v>
      </c>
      <c r="SEN89" s="651">
        <v>0</v>
      </c>
      <c r="SEO89" s="651">
        <v>0</v>
      </c>
      <c r="SEP89" s="651">
        <v>0</v>
      </c>
      <c r="SEQ89" s="651">
        <v>0</v>
      </c>
      <c r="SER89" s="651">
        <v>0</v>
      </c>
      <c r="SES89" s="651">
        <v>0</v>
      </c>
      <c r="SET89" s="651">
        <v>0</v>
      </c>
      <c r="SEU89" s="651">
        <v>0</v>
      </c>
      <c r="SEV89" s="651">
        <v>0</v>
      </c>
      <c r="SEW89" s="651">
        <v>0</v>
      </c>
      <c r="SEX89" s="651">
        <v>0</v>
      </c>
      <c r="SEY89" s="651">
        <v>0</v>
      </c>
      <c r="SEZ89" s="651">
        <v>0</v>
      </c>
      <c r="SFA89" s="651">
        <v>0</v>
      </c>
      <c r="SFB89" s="651">
        <v>0</v>
      </c>
      <c r="SFC89" s="651">
        <v>0</v>
      </c>
      <c r="SFD89" s="651">
        <v>0</v>
      </c>
      <c r="SFE89" s="651">
        <v>0</v>
      </c>
      <c r="SFF89" s="651">
        <v>0</v>
      </c>
      <c r="SFG89" s="651">
        <v>0</v>
      </c>
      <c r="SFH89" s="651">
        <v>0</v>
      </c>
      <c r="SFI89" s="651">
        <v>0</v>
      </c>
      <c r="SFJ89" s="651">
        <v>0</v>
      </c>
      <c r="SFK89" s="651">
        <v>0</v>
      </c>
      <c r="SFL89" s="651">
        <v>0</v>
      </c>
      <c r="SFM89" s="651">
        <v>0</v>
      </c>
      <c r="SFN89" s="651">
        <v>0</v>
      </c>
      <c r="SFO89" s="651">
        <v>0</v>
      </c>
      <c r="SFP89" s="651">
        <v>0</v>
      </c>
      <c r="SFQ89" s="651">
        <v>0</v>
      </c>
      <c r="SFR89" s="651">
        <v>0</v>
      </c>
      <c r="SFS89" s="651">
        <v>0</v>
      </c>
      <c r="SFT89" s="651">
        <v>0</v>
      </c>
      <c r="SFU89" s="651">
        <v>0</v>
      </c>
      <c r="SFV89" s="651">
        <v>0</v>
      </c>
      <c r="SFW89" s="651">
        <v>0</v>
      </c>
      <c r="SFX89" s="651">
        <v>0</v>
      </c>
      <c r="SFY89" s="651">
        <v>0</v>
      </c>
      <c r="SFZ89" s="651">
        <v>0</v>
      </c>
      <c r="SGA89" s="651">
        <v>0</v>
      </c>
      <c r="SGB89" s="651">
        <v>0</v>
      </c>
      <c r="SGC89" s="651">
        <v>0</v>
      </c>
      <c r="SGD89" s="651">
        <v>0</v>
      </c>
      <c r="SGE89" s="651">
        <v>0</v>
      </c>
      <c r="SGF89" s="651">
        <v>0</v>
      </c>
      <c r="SGG89" s="651">
        <v>0</v>
      </c>
      <c r="SGH89" s="651">
        <v>0</v>
      </c>
      <c r="SGI89" s="651">
        <v>0</v>
      </c>
      <c r="SGJ89" s="651">
        <v>0</v>
      </c>
      <c r="SGK89" s="651">
        <v>0</v>
      </c>
      <c r="SGL89" s="651">
        <v>0</v>
      </c>
      <c r="SGM89" s="651">
        <v>0</v>
      </c>
      <c r="SGN89" s="651">
        <v>0</v>
      </c>
      <c r="SGO89" s="651">
        <v>0</v>
      </c>
      <c r="SGP89" s="651">
        <v>0</v>
      </c>
      <c r="SGQ89" s="651">
        <v>0</v>
      </c>
      <c r="SGR89" s="651">
        <v>0</v>
      </c>
      <c r="SGS89" s="651">
        <v>0</v>
      </c>
      <c r="SGT89" s="651">
        <v>0</v>
      </c>
      <c r="SGU89" s="651">
        <v>0</v>
      </c>
      <c r="SGV89" s="651">
        <v>0</v>
      </c>
      <c r="SGW89" s="651">
        <v>0</v>
      </c>
      <c r="SGX89" s="651">
        <v>0</v>
      </c>
      <c r="SGY89" s="651">
        <v>0</v>
      </c>
      <c r="SGZ89" s="651">
        <v>0</v>
      </c>
      <c r="SHA89" s="651">
        <v>0</v>
      </c>
      <c r="SHB89" s="651">
        <v>0</v>
      </c>
      <c r="SHC89" s="651">
        <v>0</v>
      </c>
      <c r="SHD89" s="651">
        <v>0</v>
      </c>
      <c r="SHE89" s="651">
        <v>0</v>
      </c>
      <c r="SHF89" s="651">
        <v>0</v>
      </c>
      <c r="SHG89" s="651">
        <v>0</v>
      </c>
      <c r="SHH89" s="651">
        <v>0</v>
      </c>
      <c r="SHI89" s="651">
        <v>0</v>
      </c>
      <c r="SHJ89" s="651">
        <v>0</v>
      </c>
      <c r="SHK89" s="651">
        <v>0</v>
      </c>
      <c r="SHL89" s="651">
        <v>0</v>
      </c>
      <c r="SHM89" s="651">
        <v>0</v>
      </c>
      <c r="SHN89" s="651">
        <v>0</v>
      </c>
      <c r="SHO89" s="651">
        <v>0</v>
      </c>
      <c r="SHP89" s="651">
        <v>0</v>
      </c>
      <c r="SHQ89" s="651">
        <v>0</v>
      </c>
      <c r="SHR89" s="651">
        <v>0</v>
      </c>
      <c r="SHS89" s="651">
        <v>0</v>
      </c>
      <c r="SHT89" s="651">
        <v>0</v>
      </c>
      <c r="SHU89" s="651">
        <v>0</v>
      </c>
      <c r="SHV89" s="651">
        <v>0</v>
      </c>
      <c r="SHW89" s="651">
        <v>0</v>
      </c>
      <c r="SHX89" s="651">
        <v>0</v>
      </c>
      <c r="SHY89" s="651">
        <v>0</v>
      </c>
      <c r="SHZ89" s="651">
        <v>0</v>
      </c>
      <c r="SIA89" s="651">
        <v>0</v>
      </c>
      <c r="SIB89" s="651">
        <v>0</v>
      </c>
      <c r="SIC89" s="651">
        <v>0</v>
      </c>
      <c r="SID89" s="651">
        <v>0</v>
      </c>
      <c r="SIE89" s="651">
        <v>0</v>
      </c>
      <c r="SIF89" s="651">
        <v>0</v>
      </c>
      <c r="SIG89" s="651">
        <v>0</v>
      </c>
      <c r="SIH89" s="651">
        <v>0</v>
      </c>
      <c r="SII89" s="651">
        <v>0</v>
      </c>
      <c r="SIJ89" s="651">
        <v>0</v>
      </c>
      <c r="SIK89" s="651">
        <v>0</v>
      </c>
      <c r="SIL89" s="651">
        <v>0</v>
      </c>
      <c r="SIM89" s="651">
        <v>0</v>
      </c>
      <c r="SIN89" s="651">
        <v>0</v>
      </c>
      <c r="SIO89" s="651">
        <v>0</v>
      </c>
      <c r="SIP89" s="651">
        <v>0</v>
      </c>
      <c r="SIQ89" s="651">
        <v>0</v>
      </c>
      <c r="SIR89" s="651">
        <v>0</v>
      </c>
      <c r="SIS89" s="651">
        <v>0</v>
      </c>
      <c r="SIT89" s="651">
        <v>0</v>
      </c>
      <c r="SIU89" s="651">
        <v>0</v>
      </c>
      <c r="SIV89" s="651">
        <v>0</v>
      </c>
      <c r="SIW89" s="651">
        <v>0</v>
      </c>
      <c r="SIX89" s="651">
        <v>0</v>
      </c>
      <c r="SIY89" s="651">
        <v>0</v>
      </c>
      <c r="SIZ89" s="651">
        <v>0</v>
      </c>
      <c r="SJA89" s="651">
        <v>0</v>
      </c>
      <c r="SJB89" s="651">
        <v>0</v>
      </c>
      <c r="SJC89" s="651">
        <v>0</v>
      </c>
      <c r="SJD89" s="651">
        <v>0</v>
      </c>
      <c r="SJE89" s="651">
        <v>0</v>
      </c>
      <c r="SJF89" s="651">
        <v>0</v>
      </c>
      <c r="SJG89" s="651">
        <v>0</v>
      </c>
      <c r="SJH89" s="651">
        <v>0</v>
      </c>
      <c r="SJI89" s="651">
        <v>0</v>
      </c>
      <c r="SJJ89" s="651">
        <v>0</v>
      </c>
      <c r="SJK89" s="651">
        <v>0</v>
      </c>
      <c r="SJL89" s="651">
        <v>0</v>
      </c>
      <c r="SJM89" s="651">
        <v>0</v>
      </c>
      <c r="SJN89" s="651">
        <v>0</v>
      </c>
      <c r="SJO89" s="651">
        <v>0</v>
      </c>
      <c r="SJP89" s="651">
        <v>0</v>
      </c>
      <c r="SJQ89" s="651">
        <v>0</v>
      </c>
      <c r="SJR89" s="651">
        <v>0</v>
      </c>
      <c r="SJS89" s="651">
        <v>0</v>
      </c>
      <c r="SJT89" s="651">
        <v>0</v>
      </c>
      <c r="SJU89" s="651">
        <v>0</v>
      </c>
      <c r="SJV89" s="651">
        <v>0</v>
      </c>
      <c r="SJW89" s="651">
        <v>0</v>
      </c>
      <c r="SJX89" s="651">
        <v>0</v>
      </c>
      <c r="SJY89" s="651">
        <v>0</v>
      </c>
      <c r="SJZ89" s="651">
        <v>0</v>
      </c>
      <c r="SKA89" s="651">
        <v>0</v>
      </c>
      <c r="SKB89" s="651">
        <v>0</v>
      </c>
      <c r="SKC89" s="651">
        <v>0</v>
      </c>
      <c r="SKD89" s="651">
        <v>0</v>
      </c>
      <c r="SKE89" s="651">
        <v>0</v>
      </c>
      <c r="SKF89" s="651">
        <v>0</v>
      </c>
      <c r="SKG89" s="651">
        <v>0</v>
      </c>
      <c r="SKH89" s="651">
        <v>0</v>
      </c>
      <c r="SKI89" s="651">
        <v>0</v>
      </c>
      <c r="SKJ89" s="651">
        <v>0</v>
      </c>
      <c r="SKK89" s="651">
        <v>0</v>
      </c>
      <c r="SKL89" s="651">
        <v>0</v>
      </c>
      <c r="SKM89" s="651">
        <v>0</v>
      </c>
      <c r="SKN89" s="651">
        <v>0</v>
      </c>
      <c r="SKO89" s="651">
        <v>0</v>
      </c>
      <c r="SKP89" s="651">
        <v>0</v>
      </c>
      <c r="SKQ89" s="651">
        <v>0</v>
      </c>
      <c r="SKR89" s="651">
        <v>0</v>
      </c>
      <c r="SKS89" s="651">
        <v>0</v>
      </c>
      <c r="SKT89" s="651">
        <v>0</v>
      </c>
      <c r="SKU89" s="651">
        <v>0</v>
      </c>
      <c r="SKV89" s="651">
        <v>0</v>
      </c>
      <c r="SKW89" s="651">
        <v>0</v>
      </c>
      <c r="SKX89" s="651">
        <v>0</v>
      </c>
      <c r="SKY89" s="651">
        <v>0</v>
      </c>
      <c r="SKZ89" s="651">
        <v>0</v>
      </c>
      <c r="SLA89" s="651">
        <v>0</v>
      </c>
      <c r="SLB89" s="651">
        <v>0</v>
      </c>
      <c r="SLC89" s="651">
        <v>0</v>
      </c>
      <c r="SLD89" s="651">
        <v>0</v>
      </c>
      <c r="SLE89" s="651">
        <v>0</v>
      </c>
      <c r="SLF89" s="651">
        <v>0</v>
      </c>
      <c r="SLG89" s="651">
        <v>0</v>
      </c>
      <c r="SLH89" s="651">
        <v>0</v>
      </c>
      <c r="SLI89" s="651">
        <v>0</v>
      </c>
      <c r="SLJ89" s="651">
        <v>0</v>
      </c>
      <c r="SLK89" s="651">
        <v>0</v>
      </c>
      <c r="SLL89" s="651">
        <v>0</v>
      </c>
      <c r="SLM89" s="651">
        <v>0</v>
      </c>
      <c r="SLN89" s="651">
        <v>0</v>
      </c>
      <c r="SLO89" s="651">
        <v>0</v>
      </c>
      <c r="SLP89" s="651">
        <v>0</v>
      </c>
      <c r="SLQ89" s="651">
        <v>0</v>
      </c>
      <c r="SLR89" s="651">
        <v>0</v>
      </c>
      <c r="SLS89" s="651">
        <v>0</v>
      </c>
      <c r="SLT89" s="651">
        <v>0</v>
      </c>
      <c r="SLU89" s="651">
        <v>0</v>
      </c>
      <c r="SLV89" s="651">
        <v>0</v>
      </c>
      <c r="SLW89" s="651">
        <v>0</v>
      </c>
      <c r="SLX89" s="651">
        <v>0</v>
      </c>
      <c r="SLY89" s="651">
        <v>0</v>
      </c>
      <c r="SLZ89" s="651">
        <v>0</v>
      </c>
      <c r="SMA89" s="651">
        <v>0</v>
      </c>
      <c r="SMB89" s="651">
        <v>0</v>
      </c>
      <c r="SMC89" s="651">
        <v>0</v>
      </c>
      <c r="SMD89" s="651">
        <v>0</v>
      </c>
      <c r="SME89" s="651">
        <v>0</v>
      </c>
      <c r="SMF89" s="651">
        <v>0</v>
      </c>
      <c r="SMG89" s="651">
        <v>0</v>
      </c>
      <c r="SMH89" s="651">
        <v>0</v>
      </c>
      <c r="SMI89" s="651">
        <v>0</v>
      </c>
      <c r="SMJ89" s="651">
        <v>0</v>
      </c>
      <c r="SMK89" s="651">
        <v>0</v>
      </c>
      <c r="SML89" s="651">
        <v>0</v>
      </c>
      <c r="SMM89" s="651">
        <v>0</v>
      </c>
      <c r="SMN89" s="651">
        <v>0</v>
      </c>
      <c r="SMO89" s="651">
        <v>0</v>
      </c>
      <c r="SMP89" s="651">
        <v>0</v>
      </c>
      <c r="SMQ89" s="651">
        <v>0</v>
      </c>
      <c r="SMR89" s="651">
        <v>0</v>
      </c>
      <c r="SMS89" s="651">
        <v>0</v>
      </c>
      <c r="SMT89" s="651">
        <v>0</v>
      </c>
      <c r="SMU89" s="651">
        <v>0</v>
      </c>
      <c r="SMV89" s="651">
        <v>0</v>
      </c>
      <c r="SMW89" s="651">
        <v>0</v>
      </c>
      <c r="SMX89" s="651">
        <v>0</v>
      </c>
      <c r="SMY89" s="651">
        <v>0</v>
      </c>
      <c r="SMZ89" s="651">
        <v>0</v>
      </c>
      <c r="SNA89" s="651">
        <v>0</v>
      </c>
      <c r="SNB89" s="651">
        <v>0</v>
      </c>
      <c r="SNC89" s="651">
        <v>0</v>
      </c>
      <c r="SND89" s="651">
        <v>0</v>
      </c>
      <c r="SNE89" s="651">
        <v>0</v>
      </c>
      <c r="SNF89" s="651">
        <v>0</v>
      </c>
      <c r="SNG89" s="651">
        <v>0</v>
      </c>
      <c r="SNH89" s="651">
        <v>0</v>
      </c>
      <c r="SNI89" s="651">
        <v>0</v>
      </c>
      <c r="SNJ89" s="651">
        <v>0</v>
      </c>
      <c r="SNK89" s="651">
        <v>0</v>
      </c>
      <c r="SNL89" s="651">
        <v>0</v>
      </c>
      <c r="SNM89" s="651">
        <v>0</v>
      </c>
      <c r="SNN89" s="651">
        <v>0</v>
      </c>
      <c r="SNO89" s="651">
        <v>0</v>
      </c>
      <c r="SNP89" s="651">
        <v>0</v>
      </c>
      <c r="SNQ89" s="651">
        <v>0</v>
      </c>
      <c r="SNR89" s="651">
        <v>0</v>
      </c>
      <c r="SNS89" s="651">
        <v>0</v>
      </c>
      <c r="SNT89" s="651">
        <v>0</v>
      </c>
      <c r="SNU89" s="651">
        <v>0</v>
      </c>
      <c r="SNV89" s="651">
        <v>0</v>
      </c>
      <c r="SNW89" s="651">
        <v>0</v>
      </c>
      <c r="SNX89" s="651">
        <v>0</v>
      </c>
      <c r="SNY89" s="651">
        <v>0</v>
      </c>
      <c r="SNZ89" s="651">
        <v>0</v>
      </c>
      <c r="SOA89" s="651">
        <v>0</v>
      </c>
      <c r="SOB89" s="651">
        <v>0</v>
      </c>
      <c r="SOC89" s="651">
        <v>0</v>
      </c>
      <c r="SOD89" s="651">
        <v>0</v>
      </c>
      <c r="SOE89" s="651">
        <v>0</v>
      </c>
      <c r="SOF89" s="651">
        <v>0</v>
      </c>
      <c r="SOG89" s="651">
        <v>0</v>
      </c>
      <c r="SOH89" s="651">
        <v>0</v>
      </c>
      <c r="SOI89" s="651">
        <v>0</v>
      </c>
      <c r="SOJ89" s="651">
        <v>0</v>
      </c>
      <c r="SOK89" s="651">
        <v>0</v>
      </c>
      <c r="SOL89" s="651">
        <v>0</v>
      </c>
      <c r="SOM89" s="651">
        <v>0</v>
      </c>
      <c r="SON89" s="651">
        <v>0</v>
      </c>
      <c r="SOO89" s="651">
        <v>0</v>
      </c>
      <c r="SOP89" s="651">
        <v>0</v>
      </c>
      <c r="SOQ89" s="651">
        <v>0</v>
      </c>
      <c r="SOR89" s="651">
        <v>0</v>
      </c>
      <c r="SOS89" s="651">
        <v>0</v>
      </c>
      <c r="SOT89" s="651">
        <v>0</v>
      </c>
      <c r="SOU89" s="651">
        <v>0</v>
      </c>
      <c r="SOV89" s="651">
        <v>0</v>
      </c>
      <c r="SOW89" s="651">
        <v>0</v>
      </c>
      <c r="SOX89" s="651">
        <v>0</v>
      </c>
      <c r="SOY89" s="651">
        <v>0</v>
      </c>
      <c r="SOZ89" s="651">
        <v>0</v>
      </c>
      <c r="SPA89" s="651">
        <v>0</v>
      </c>
      <c r="SPB89" s="651">
        <v>0</v>
      </c>
      <c r="SPC89" s="651">
        <v>0</v>
      </c>
      <c r="SPD89" s="651">
        <v>0</v>
      </c>
      <c r="SPE89" s="651">
        <v>0</v>
      </c>
      <c r="SPF89" s="651">
        <v>0</v>
      </c>
      <c r="SPG89" s="651">
        <v>0</v>
      </c>
      <c r="SPH89" s="651">
        <v>0</v>
      </c>
      <c r="SPI89" s="651">
        <v>0</v>
      </c>
      <c r="SPJ89" s="651">
        <v>0</v>
      </c>
      <c r="SPK89" s="651">
        <v>0</v>
      </c>
      <c r="SPL89" s="651">
        <v>0</v>
      </c>
      <c r="SPM89" s="651">
        <v>0</v>
      </c>
      <c r="SPN89" s="651">
        <v>0</v>
      </c>
      <c r="SPO89" s="651">
        <v>0</v>
      </c>
      <c r="SPP89" s="651">
        <v>0</v>
      </c>
      <c r="SPQ89" s="651">
        <v>0</v>
      </c>
      <c r="SPR89" s="651">
        <v>0</v>
      </c>
      <c r="SPS89" s="651">
        <v>0</v>
      </c>
      <c r="SPT89" s="651">
        <v>0</v>
      </c>
      <c r="SPU89" s="651">
        <v>0</v>
      </c>
      <c r="SPV89" s="651">
        <v>0</v>
      </c>
      <c r="SPW89" s="651">
        <v>0</v>
      </c>
      <c r="SPX89" s="651">
        <v>0</v>
      </c>
      <c r="SPY89" s="651">
        <v>0</v>
      </c>
      <c r="SPZ89" s="651">
        <v>0</v>
      </c>
      <c r="SQA89" s="651">
        <v>0</v>
      </c>
      <c r="SQB89" s="651">
        <v>0</v>
      </c>
      <c r="SQC89" s="651">
        <v>0</v>
      </c>
      <c r="SQD89" s="651">
        <v>0</v>
      </c>
      <c r="SQE89" s="651">
        <v>0</v>
      </c>
      <c r="SQF89" s="651">
        <v>0</v>
      </c>
      <c r="SQG89" s="651">
        <v>0</v>
      </c>
      <c r="SQH89" s="651">
        <v>0</v>
      </c>
      <c r="SQI89" s="651">
        <v>0</v>
      </c>
      <c r="SQJ89" s="651">
        <v>0</v>
      </c>
      <c r="SQK89" s="651">
        <v>0</v>
      </c>
      <c r="SQL89" s="651">
        <v>0</v>
      </c>
      <c r="SQM89" s="651">
        <v>0</v>
      </c>
      <c r="SQN89" s="651">
        <v>0</v>
      </c>
      <c r="SQO89" s="651">
        <v>0</v>
      </c>
      <c r="SQP89" s="651">
        <v>0</v>
      </c>
      <c r="SQQ89" s="651">
        <v>0</v>
      </c>
      <c r="SQR89" s="651">
        <v>0</v>
      </c>
      <c r="SQS89" s="651">
        <v>0</v>
      </c>
      <c r="SQT89" s="651">
        <v>0</v>
      </c>
      <c r="SQU89" s="651">
        <v>0</v>
      </c>
      <c r="SQV89" s="651">
        <v>0</v>
      </c>
      <c r="SQW89" s="651">
        <v>0</v>
      </c>
      <c r="SQX89" s="651">
        <v>0</v>
      </c>
      <c r="SQY89" s="651">
        <v>0</v>
      </c>
      <c r="SQZ89" s="651">
        <v>0</v>
      </c>
      <c r="SRA89" s="651">
        <v>0</v>
      </c>
      <c r="SRB89" s="651">
        <v>0</v>
      </c>
      <c r="SRC89" s="651">
        <v>0</v>
      </c>
      <c r="SRD89" s="651">
        <v>0</v>
      </c>
      <c r="SRE89" s="651">
        <v>0</v>
      </c>
      <c r="SRF89" s="651">
        <v>0</v>
      </c>
      <c r="SRG89" s="651">
        <v>0</v>
      </c>
      <c r="SRH89" s="651">
        <v>0</v>
      </c>
      <c r="SRI89" s="651">
        <v>0</v>
      </c>
      <c r="SRJ89" s="651">
        <v>0</v>
      </c>
      <c r="SRK89" s="651">
        <v>0</v>
      </c>
      <c r="SRL89" s="651">
        <v>0</v>
      </c>
      <c r="SRM89" s="651">
        <v>0</v>
      </c>
      <c r="SRN89" s="651">
        <v>0</v>
      </c>
      <c r="SRO89" s="651">
        <v>0</v>
      </c>
      <c r="SRP89" s="651">
        <v>0</v>
      </c>
      <c r="SRQ89" s="651">
        <v>0</v>
      </c>
      <c r="SRR89" s="651">
        <v>0</v>
      </c>
      <c r="SRS89" s="651">
        <v>0</v>
      </c>
      <c r="SRT89" s="651">
        <v>0</v>
      </c>
      <c r="SRU89" s="651">
        <v>0</v>
      </c>
      <c r="SRV89" s="651">
        <v>0</v>
      </c>
      <c r="SRW89" s="651">
        <v>0</v>
      </c>
      <c r="SRX89" s="651">
        <v>0</v>
      </c>
      <c r="SRY89" s="651">
        <v>0</v>
      </c>
      <c r="SRZ89" s="651">
        <v>0</v>
      </c>
      <c r="SSA89" s="651">
        <v>0</v>
      </c>
      <c r="SSB89" s="651">
        <v>0</v>
      </c>
      <c r="SSC89" s="651">
        <v>0</v>
      </c>
      <c r="SSD89" s="651">
        <v>0</v>
      </c>
      <c r="SSE89" s="651">
        <v>0</v>
      </c>
      <c r="SSF89" s="651">
        <v>0</v>
      </c>
      <c r="SSG89" s="651">
        <v>0</v>
      </c>
      <c r="SSH89" s="651">
        <v>0</v>
      </c>
      <c r="SSI89" s="651">
        <v>0</v>
      </c>
      <c r="SSJ89" s="651">
        <v>0</v>
      </c>
      <c r="SSK89" s="651">
        <v>0</v>
      </c>
      <c r="SSL89" s="651">
        <v>0</v>
      </c>
      <c r="SSM89" s="651">
        <v>0</v>
      </c>
      <c r="SSN89" s="651">
        <v>0</v>
      </c>
      <c r="SSO89" s="651">
        <v>0</v>
      </c>
      <c r="SSP89" s="651">
        <v>0</v>
      </c>
      <c r="SSQ89" s="651">
        <v>0</v>
      </c>
      <c r="SSR89" s="651">
        <v>0</v>
      </c>
      <c r="SSS89" s="651">
        <v>0</v>
      </c>
      <c r="SST89" s="651">
        <v>0</v>
      </c>
      <c r="SSU89" s="651">
        <v>0</v>
      </c>
      <c r="SSV89" s="651">
        <v>0</v>
      </c>
      <c r="SSW89" s="651">
        <v>0</v>
      </c>
      <c r="SSX89" s="651">
        <v>0</v>
      </c>
      <c r="SSY89" s="651">
        <v>0</v>
      </c>
      <c r="SSZ89" s="651">
        <v>0</v>
      </c>
      <c r="STA89" s="651">
        <v>0</v>
      </c>
      <c r="STB89" s="651">
        <v>0</v>
      </c>
      <c r="STC89" s="651">
        <v>0</v>
      </c>
      <c r="STD89" s="651">
        <v>0</v>
      </c>
      <c r="STE89" s="651">
        <v>0</v>
      </c>
      <c r="STF89" s="651">
        <v>0</v>
      </c>
      <c r="STG89" s="651">
        <v>0</v>
      </c>
      <c r="STH89" s="651">
        <v>0</v>
      </c>
      <c r="STI89" s="651">
        <v>0</v>
      </c>
      <c r="STJ89" s="651">
        <v>0</v>
      </c>
      <c r="STK89" s="651">
        <v>0</v>
      </c>
      <c r="STL89" s="651">
        <v>0</v>
      </c>
      <c r="STM89" s="651">
        <v>0</v>
      </c>
      <c r="STN89" s="651">
        <v>0</v>
      </c>
      <c r="STO89" s="651">
        <v>0</v>
      </c>
      <c r="STP89" s="651">
        <v>0</v>
      </c>
      <c r="STQ89" s="651">
        <v>0</v>
      </c>
      <c r="STR89" s="651">
        <v>0</v>
      </c>
      <c r="STS89" s="651">
        <v>0</v>
      </c>
      <c r="STT89" s="651">
        <v>0</v>
      </c>
      <c r="STU89" s="651">
        <v>0</v>
      </c>
      <c r="STV89" s="651">
        <v>0</v>
      </c>
      <c r="STW89" s="651">
        <v>0</v>
      </c>
      <c r="STX89" s="651">
        <v>0</v>
      </c>
      <c r="STY89" s="651">
        <v>0</v>
      </c>
      <c r="STZ89" s="651">
        <v>0</v>
      </c>
      <c r="SUA89" s="651">
        <v>0</v>
      </c>
      <c r="SUB89" s="651">
        <v>0</v>
      </c>
      <c r="SUC89" s="651">
        <v>0</v>
      </c>
      <c r="SUD89" s="651">
        <v>0</v>
      </c>
      <c r="SUE89" s="651">
        <v>0</v>
      </c>
      <c r="SUF89" s="651">
        <v>0</v>
      </c>
      <c r="SUG89" s="651">
        <v>0</v>
      </c>
      <c r="SUH89" s="651">
        <v>0</v>
      </c>
      <c r="SUI89" s="651">
        <v>0</v>
      </c>
      <c r="SUJ89" s="651">
        <v>0</v>
      </c>
      <c r="SUK89" s="651">
        <v>0</v>
      </c>
      <c r="SUL89" s="651">
        <v>0</v>
      </c>
      <c r="SUM89" s="651">
        <v>0</v>
      </c>
      <c r="SUN89" s="651">
        <v>0</v>
      </c>
      <c r="SUO89" s="651">
        <v>0</v>
      </c>
      <c r="SUP89" s="651">
        <v>0</v>
      </c>
      <c r="SUQ89" s="651">
        <v>0</v>
      </c>
      <c r="SUR89" s="651">
        <v>0</v>
      </c>
      <c r="SUS89" s="651">
        <v>0</v>
      </c>
      <c r="SUT89" s="651">
        <v>0</v>
      </c>
      <c r="SUU89" s="651">
        <v>0</v>
      </c>
      <c r="SUV89" s="651">
        <v>0</v>
      </c>
      <c r="SUW89" s="651">
        <v>0</v>
      </c>
      <c r="SUX89" s="651">
        <v>0</v>
      </c>
      <c r="SUY89" s="651">
        <v>0</v>
      </c>
      <c r="SUZ89" s="651">
        <v>0</v>
      </c>
      <c r="SVA89" s="651">
        <v>0</v>
      </c>
      <c r="SVB89" s="651">
        <v>0</v>
      </c>
      <c r="SVC89" s="651">
        <v>0</v>
      </c>
      <c r="SVD89" s="651">
        <v>0</v>
      </c>
      <c r="SVE89" s="651">
        <v>0</v>
      </c>
      <c r="SVF89" s="651">
        <v>0</v>
      </c>
      <c r="SVG89" s="651">
        <v>0</v>
      </c>
      <c r="SVH89" s="651">
        <v>0</v>
      </c>
      <c r="SVI89" s="651">
        <v>0</v>
      </c>
      <c r="SVJ89" s="651">
        <v>0</v>
      </c>
      <c r="SVK89" s="651">
        <v>0</v>
      </c>
      <c r="SVL89" s="651">
        <v>0</v>
      </c>
      <c r="SVM89" s="651">
        <v>0</v>
      </c>
      <c r="SVN89" s="651">
        <v>0</v>
      </c>
      <c r="SVO89" s="651">
        <v>0</v>
      </c>
      <c r="SVP89" s="651">
        <v>0</v>
      </c>
      <c r="SVQ89" s="651">
        <v>0</v>
      </c>
      <c r="SVR89" s="651">
        <v>0</v>
      </c>
      <c r="SVS89" s="651">
        <v>0</v>
      </c>
      <c r="SVT89" s="651">
        <v>0</v>
      </c>
      <c r="SVU89" s="651">
        <v>0</v>
      </c>
      <c r="SVV89" s="651">
        <v>0</v>
      </c>
      <c r="SVW89" s="651">
        <v>0</v>
      </c>
      <c r="SVX89" s="651">
        <v>0</v>
      </c>
      <c r="SVY89" s="651">
        <v>0</v>
      </c>
      <c r="SVZ89" s="651">
        <v>0</v>
      </c>
      <c r="SWA89" s="651">
        <v>0</v>
      </c>
      <c r="SWB89" s="651">
        <v>0</v>
      </c>
      <c r="SWC89" s="651">
        <v>0</v>
      </c>
      <c r="SWD89" s="651">
        <v>0</v>
      </c>
      <c r="SWE89" s="651">
        <v>0</v>
      </c>
      <c r="SWF89" s="651">
        <v>0</v>
      </c>
      <c r="SWG89" s="651">
        <v>0</v>
      </c>
      <c r="SWH89" s="651">
        <v>0</v>
      </c>
      <c r="SWI89" s="651">
        <v>0</v>
      </c>
      <c r="SWJ89" s="651">
        <v>0</v>
      </c>
      <c r="SWK89" s="651">
        <v>0</v>
      </c>
      <c r="SWL89" s="651">
        <v>0</v>
      </c>
      <c r="SWM89" s="651">
        <v>0</v>
      </c>
      <c r="SWN89" s="651">
        <v>0</v>
      </c>
      <c r="SWO89" s="651">
        <v>0</v>
      </c>
      <c r="SWP89" s="651">
        <v>0</v>
      </c>
      <c r="SWQ89" s="651">
        <v>0</v>
      </c>
      <c r="SWR89" s="651">
        <v>0</v>
      </c>
      <c r="SWS89" s="651">
        <v>0</v>
      </c>
      <c r="SWT89" s="651">
        <v>0</v>
      </c>
      <c r="SWU89" s="651">
        <v>0</v>
      </c>
      <c r="SWV89" s="651">
        <v>0</v>
      </c>
      <c r="SWW89" s="651">
        <v>0</v>
      </c>
      <c r="SWX89" s="651">
        <v>0</v>
      </c>
      <c r="SWY89" s="651">
        <v>0</v>
      </c>
      <c r="SWZ89" s="651">
        <v>0</v>
      </c>
      <c r="SXA89" s="651">
        <v>0</v>
      </c>
      <c r="SXB89" s="651">
        <v>0</v>
      </c>
      <c r="SXC89" s="651">
        <v>0</v>
      </c>
      <c r="SXD89" s="651">
        <v>0</v>
      </c>
      <c r="SXE89" s="651">
        <v>0</v>
      </c>
      <c r="SXF89" s="651">
        <v>0</v>
      </c>
      <c r="SXG89" s="651">
        <v>0</v>
      </c>
      <c r="SXH89" s="651">
        <v>0</v>
      </c>
      <c r="SXI89" s="651">
        <v>0</v>
      </c>
      <c r="SXJ89" s="651">
        <v>0</v>
      </c>
      <c r="SXK89" s="651">
        <v>0</v>
      </c>
      <c r="SXL89" s="651">
        <v>0</v>
      </c>
      <c r="SXM89" s="651">
        <v>0</v>
      </c>
      <c r="SXN89" s="651">
        <v>0</v>
      </c>
      <c r="SXO89" s="651">
        <v>0</v>
      </c>
      <c r="SXP89" s="651">
        <v>0</v>
      </c>
      <c r="SXQ89" s="651">
        <v>0</v>
      </c>
      <c r="SXR89" s="651">
        <v>0</v>
      </c>
      <c r="SXS89" s="651">
        <v>0</v>
      </c>
      <c r="SXT89" s="651">
        <v>0</v>
      </c>
      <c r="SXU89" s="651">
        <v>0</v>
      </c>
      <c r="SXV89" s="651">
        <v>0</v>
      </c>
      <c r="SXW89" s="651">
        <v>0</v>
      </c>
      <c r="SXX89" s="651">
        <v>0</v>
      </c>
      <c r="SXY89" s="651">
        <v>0</v>
      </c>
      <c r="SXZ89" s="651">
        <v>0</v>
      </c>
      <c r="SYA89" s="651">
        <v>0</v>
      </c>
      <c r="SYB89" s="651">
        <v>0</v>
      </c>
      <c r="SYC89" s="651">
        <v>0</v>
      </c>
      <c r="SYD89" s="651">
        <v>0</v>
      </c>
      <c r="SYE89" s="651">
        <v>0</v>
      </c>
      <c r="SYF89" s="651">
        <v>0</v>
      </c>
      <c r="SYG89" s="651">
        <v>0</v>
      </c>
      <c r="SYH89" s="651">
        <v>0</v>
      </c>
      <c r="SYI89" s="651">
        <v>0</v>
      </c>
      <c r="SYJ89" s="651">
        <v>0</v>
      </c>
      <c r="SYK89" s="651">
        <v>0</v>
      </c>
      <c r="SYL89" s="651">
        <v>0</v>
      </c>
      <c r="SYM89" s="651">
        <v>0</v>
      </c>
      <c r="SYN89" s="651">
        <v>0</v>
      </c>
      <c r="SYO89" s="651">
        <v>0</v>
      </c>
      <c r="SYP89" s="651">
        <v>0</v>
      </c>
      <c r="SYQ89" s="651">
        <v>0</v>
      </c>
      <c r="SYR89" s="651">
        <v>0</v>
      </c>
      <c r="SYS89" s="651">
        <v>0</v>
      </c>
      <c r="SYT89" s="651">
        <v>0</v>
      </c>
      <c r="SYU89" s="651">
        <v>0</v>
      </c>
      <c r="SYV89" s="651">
        <v>0</v>
      </c>
      <c r="SYW89" s="651">
        <v>0</v>
      </c>
      <c r="SYX89" s="651">
        <v>0</v>
      </c>
      <c r="SYY89" s="651">
        <v>0</v>
      </c>
      <c r="SYZ89" s="651">
        <v>0</v>
      </c>
      <c r="SZA89" s="651">
        <v>0</v>
      </c>
      <c r="SZB89" s="651">
        <v>0</v>
      </c>
      <c r="SZC89" s="651">
        <v>0</v>
      </c>
      <c r="SZD89" s="651">
        <v>0</v>
      </c>
      <c r="SZE89" s="651">
        <v>0</v>
      </c>
      <c r="SZF89" s="651">
        <v>0</v>
      </c>
      <c r="SZG89" s="651">
        <v>0</v>
      </c>
      <c r="SZH89" s="651">
        <v>0</v>
      </c>
      <c r="SZI89" s="651">
        <v>0</v>
      </c>
      <c r="SZJ89" s="651">
        <v>0</v>
      </c>
      <c r="SZK89" s="651">
        <v>0</v>
      </c>
      <c r="SZL89" s="651">
        <v>0</v>
      </c>
      <c r="SZM89" s="651">
        <v>0</v>
      </c>
      <c r="SZN89" s="651">
        <v>0</v>
      </c>
      <c r="SZO89" s="651">
        <v>0</v>
      </c>
      <c r="SZP89" s="651">
        <v>0</v>
      </c>
      <c r="SZQ89" s="651">
        <v>0</v>
      </c>
      <c r="SZR89" s="651">
        <v>0</v>
      </c>
      <c r="SZS89" s="651">
        <v>0</v>
      </c>
      <c r="SZT89" s="651">
        <v>0</v>
      </c>
      <c r="SZU89" s="651">
        <v>0</v>
      </c>
      <c r="SZV89" s="651">
        <v>0</v>
      </c>
      <c r="SZW89" s="651">
        <v>0</v>
      </c>
      <c r="SZX89" s="651">
        <v>0</v>
      </c>
      <c r="SZY89" s="651">
        <v>0</v>
      </c>
      <c r="SZZ89" s="651">
        <v>0</v>
      </c>
      <c r="TAA89" s="651">
        <v>0</v>
      </c>
      <c r="TAB89" s="651">
        <v>0</v>
      </c>
      <c r="TAC89" s="651">
        <v>0</v>
      </c>
      <c r="TAD89" s="651">
        <v>0</v>
      </c>
      <c r="TAE89" s="651">
        <v>0</v>
      </c>
      <c r="TAF89" s="651">
        <v>0</v>
      </c>
      <c r="TAG89" s="651">
        <v>0</v>
      </c>
      <c r="TAH89" s="651">
        <v>0</v>
      </c>
      <c r="TAI89" s="651">
        <v>0</v>
      </c>
      <c r="TAJ89" s="651">
        <v>0</v>
      </c>
      <c r="TAK89" s="651">
        <v>0</v>
      </c>
      <c r="TAL89" s="651">
        <v>0</v>
      </c>
      <c r="TAM89" s="651">
        <v>0</v>
      </c>
      <c r="TAN89" s="651">
        <v>0</v>
      </c>
      <c r="TAO89" s="651">
        <v>0</v>
      </c>
      <c r="TAP89" s="651">
        <v>0</v>
      </c>
      <c r="TAQ89" s="651">
        <v>0</v>
      </c>
      <c r="TAR89" s="651">
        <v>0</v>
      </c>
      <c r="TAS89" s="651">
        <v>0</v>
      </c>
      <c r="TAT89" s="651">
        <v>0</v>
      </c>
      <c r="TAU89" s="651">
        <v>0</v>
      </c>
      <c r="TAV89" s="651">
        <v>0</v>
      </c>
      <c r="TAW89" s="651">
        <v>0</v>
      </c>
      <c r="TAX89" s="651">
        <v>0</v>
      </c>
      <c r="TAY89" s="651">
        <v>0</v>
      </c>
      <c r="TAZ89" s="651">
        <v>0</v>
      </c>
      <c r="TBA89" s="651">
        <v>0</v>
      </c>
      <c r="TBB89" s="651">
        <v>0</v>
      </c>
      <c r="TBC89" s="651">
        <v>0</v>
      </c>
      <c r="TBD89" s="651">
        <v>0</v>
      </c>
      <c r="TBE89" s="651">
        <v>0</v>
      </c>
      <c r="TBF89" s="651">
        <v>0</v>
      </c>
      <c r="TBG89" s="651">
        <v>0</v>
      </c>
      <c r="TBH89" s="651">
        <v>0</v>
      </c>
      <c r="TBI89" s="651">
        <v>0</v>
      </c>
      <c r="TBJ89" s="651">
        <v>0</v>
      </c>
      <c r="TBK89" s="651">
        <v>0</v>
      </c>
      <c r="TBL89" s="651">
        <v>0</v>
      </c>
      <c r="TBM89" s="651">
        <v>0</v>
      </c>
      <c r="TBN89" s="651">
        <v>0</v>
      </c>
      <c r="TBO89" s="651">
        <v>0</v>
      </c>
      <c r="TBP89" s="651">
        <v>0</v>
      </c>
      <c r="TBQ89" s="651">
        <v>0</v>
      </c>
      <c r="TBR89" s="651">
        <v>0</v>
      </c>
      <c r="TBS89" s="651">
        <v>0</v>
      </c>
      <c r="TBT89" s="651">
        <v>0</v>
      </c>
      <c r="TBU89" s="651">
        <v>0</v>
      </c>
      <c r="TBV89" s="651">
        <v>0</v>
      </c>
      <c r="TBW89" s="651">
        <v>0</v>
      </c>
      <c r="TBX89" s="651">
        <v>0</v>
      </c>
      <c r="TBY89" s="651">
        <v>0</v>
      </c>
      <c r="TBZ89" s="651">
        <v>0</v>
      </c>
      <c r="TCA89" s="651">
        <v>0</v>
      </c>
      <c r="TCB89" s="651">
        <v>0</v>
      </c>
      <c r="TCC89" s="651">
        <v>0</v>
      </c>
      <c r="TCD89" s="651">
        <v>0</v>
      </c>
      <c r="TCE89" s="651">
        <v>0</v>
      </c>
      <c r="TCF89" s="651">
        <v>0</v>
      </c>
      <c r="TCG89" s="651">
        <v>0</v>
      </c>
      <c r="TCH89" s="651">
        <v>0</v>
      </c>
      <c r="TCI89" s="651">
        <v>0</v>
      </c>
      <c r="TCJ89" s="651">
        <v>0</v>
      </c>
      <c r="TCK89" s="651">
        <v>0</v>
      </c>
      <c r="TCL89" s="651">
        <v>0</v>
      </c>
      <c r="TCM89" s="651">
        <v>0</v>
      </c>
      <c r="TCN89" s="651">
        <v>0</v>
      </c>
      <c r="TCO89" s="651">
        <v>0</v>
      </c>
      <c r="TCP89" s="651">
        <v>0</v>
      </c>
      <c r="TCQ89" s="651">
        <v>0</v>
      </c>
      <c r="TCR89" s="651">
        <v>0</v>
      </c>
      <c r="TCS89" s="651">
        <v>0</v>
      </c>
      <c r="TCT89" s="651">
        <v>0</v>
      </c>
      <c r="TCU89" s="651">
        <v>0</v>
      </c>
      <c r="TCV89" s="651">
        <v>0</v>
      </c>
      <c r="TCW89" s="651">
        <v>0</v>
      </c>
      <c r="TCX89" s="651">
        <v>0</v>
      </c>
      <c r="TCY89" s="651">
        <v>0</v>
      </c>
      <c r="TCZ89" s="651">
        <v>0</v>
      </c>
      <c r="TDA89" s="651">
        <v>0</v>
      </c>
      <c r="TDB89" s="651">
        <v>0</v>
      </c>
      <c r="TDC89" s="651">
        <v>0</v>
      </c>
      <c r="TDD89" s="651">
        <v>0</v>
      </c>
      <c r="TDE89" s="651">
        <v>0</v>
      </c>
      <c r="TDF89" s="651">
        <v>0</v>
      </c>
      <c r="TDG89" s="651">
        <v>0</v>
      </c>
      <c r="TDH89" s="651">
        <v>0</v>
      </c>
      <c r="TDI89" s="651">
        <v>0</v>
      </c>
      <c r="TDJ89" s="651">
        <v>0</v>
      </c>
      <c r="TDK89" s="651">
        <v>0</v>
      </c>
      <c r="TDL89" s="651">
        <v>0</v>
      </c>
      <c r="TDM89" s="651">
        <v>0</v>
      </c>
      <c r="TDN89" s="651">
        <v>0</v>
      </c>
      <c r="TDO89" s="651">
        <v>0</v>
      </c>
      <c r="TDP89" s="651">
        <v>0</v>
      </c>
      <c r="TDQ89" s="651">
        <v>0</v>
      </c>
      <c r="TDR89" s="651">
        <v>0</v>
      </c>
      <c r="TDS89" s="651">
        <v>0</v>
      </c>
      <c r="TDT89" s="651">
        <v>0</v>
      </c>
      <c r="TDU89" s="651">
        <v>0</v>
      </c>
      <c r="TDV89" s="651">
        <v>0</v>
      </c>
      <c r="TDW89" s="651">
        <v>0</v>
      </c>
      <c r="TDX89" s="651">
        <v>0</v>
      </c>
      <c r="TDY89" s="651">
        <v>0</v>
      </c>
      <c r="TDZ89" s="651">
        <v>0</v>
      </c>
      <c r="TEA89" s="651">
        <v>0</v>
      </c>
      <c r="TEB89" s="651">
        <v>0</v>
      </c>
      <c r="TEC89" s="651">
        <v>0</v>
      </c>
      <c r="TED89" s="651">
        <v>0</v>
      </c>
      <c r="TEE89" s="651">
        <v>0</v>
      </c>
      <c r="TEF89" s="651">
        <v>0</v>
      </c>
      <c r="TEG89" s="651">
        <v>0</v>
      </c>
      <c r="TEH89" s="651">
        <v>0</v>
      </c>
      <c r="TEI89" s="651">
        <v>0</v>
      </c>
      <c r="TEJ89" s="651">
        <v>0</v>
      </c>
      <c r="TEK89" s="651">
        <v>0</v>
      </c>
      <c r="TEL89" s="651">
        <v>0</v>
      </c>
      <c r="TEM89" s="651">
        <v>0</v>
      </c>
      <c r="TEN89" s="651">
        <v>0</v>
      </c>
      <c r="TEO89" s="651">
        <v>0</v>
      </c>
      <c r="TEP89" s="651">
        <v>0</v>
      </c>
      <c r="TEQ89" s="651">
        <v>0</v>
      </c>
      <c r="TER89" s="651">
        <v>0</v>
      </c>
      <c r="TES89" s="651">
        <v>0</v>
      </c>
      <c r="TET89" s="651">
        <v>0</v>
      </c>
      <c r="TEU89" s="651">
        <v>0</v>
      </c>
      <c r="TEV89" s="651">
        <v>0</v>
      </c>
      <c r="TEW89" s="651">
        <v>0</v>
      </c>
      <c r="TEX89" s="651">
        <v>0</v>
      </c>
      <c r="TEY89" s="651">
        <v>0</v>
      </c>
      <c r="TEZ89" s="651">
        <v>0</v>
      </c>
      <c r="TFA89" s="651">
        <v>0</v>
      </c>
      <c r="TFB89" s="651">
        <v>0</v>
      </c>
      <c r="TFC89" s="651">
        <v>0</v>
      </c>
      <c r="TFD89" s="651">
        <v>0</v>
      </c>
      <c r="TFE89" s="651">
        <v>0</v>
      </c>
      <c r="TFF89" s="651">
        <v>0</v>
      </c>
      <c r="TFG89" s="651">
        <v>0</v>
      </c>
      <c r="TFH89" s="651">
        <v>0</v>
      </c>
      <c r="TFI89" s="651">
        <v>0</v>
      </c>
      <c r="TFJ89" s="651">
        <v>0</v>
      </c>
      <c r="TFK89" s="651">
        <v>0</v>
      </c>
      <c r="TFL89" s="651">
        <v>0</v>
      </c>
      <c r="TFM89" s="651">
        <v>0</v>
      </c>
      <c r="TFN89" s="651">
        <v>0</v>
      </c>
      <c r="TFO89" s="651">
        <v>0</v>
      </c>
      <c r="TFP89" s="651">
        <v>0</v>
      </c>
      <c r="TFQ89" s="651">
        <v>0</v>
      </c>
      <c r="TFR89" s="651">
        <v>0</v>
      </c>
      <c r="TFS89" s="651">
        <v>0</v>
      </c>
      <c r="TFT89" s="651">
        <v>0</v>
      </c>
      <c r="TFU89" s="651">
        <v>0</v>
      </c>
      <c r="TFV89" s="651">
        <v>0</v>
      </c>
      <c r="TFW89" s="651">
        <v>0</v>
      </c>
      <c r="TFX89" s="651">
        <v>0</v>
      </c>
      <c r="TFY89" s="651">
        <v>0</v>
      </c>
      <c r="TFZ89" s="651">
        <v>0</v>
      </c>
      <c r="TGA89" s="651">
        <v>0</v>
      </c>
      <c r="TGB89" s="651">
        <v>0</v>
      </c>
      <c r="TGC89" s="651">
        <v>0</v>
      </c>
      <c r="TGD89" s="651">
        <v>0</v>
      </c>
      <c r="TGE89" s="651">
        <v>0</v>
      </c>
      <c r="TGF89" s="651">
        <v>0</v>
      </c>
      <c r="TGG89" s="651">
        <v>0</v>
      </c>
      <c r="TGH89" s="651">
        <v>0</v>
      </c>
      <c r="TGI89" s="651">
        <v>0</v>
      </c>
      <c r="TGJ89" s="651">
        <v>0</v>
      </c>
      <c r="TGK89" s="651">
        <v>0</v>
      </c>
      <c r="TGL89" s="651">
        <v>0</v>
      </c>
      <c r="TGM89" s="651">
        <v>0</v>
      </c>
      <c r="TGN89" s="651">
        <v>0</v>
      </c>
      <c r="TGO89" s="651">
        <v>0</v>
      </c>
      <c r="TGP89" s="651">
        <v>0</v>
      </c>
      <c r="TGQ89" s="651">
        <v>0</v>
      </c>
      <c r="TGR89" s="651">
        <v>0</v>
      </c>
      <c r="TGS89" s="651">
        <v>0</v>
      </c>
      <c r="TGT89" s="651">
        <v>0</v>
      </c>
      <c r="TGU89" s="651">
        <v>0</v>
      </c>
      <c r="TGV89" s="651">
        <v>0</v>
      </c>
      <c r="TGW89" s="651">
        <v>0</v>
      </c>
      <c r="TGX89" s="651">
        <v>0</v>
      </c>
      <c r="TGY89" s="651">
        <v>0</v>
      </c>
      <c r="TGZ89" s="651">
        <v>0</v>
      </c>
      <c r="THA89" s="651">
        <v>0</v>
      </c>
      <c r="THB89" s="651">
        <v>0</v>
      </c>
      <c r="THC89" s="651">
        <v>0</v>
      </c>
      <c r="THD89" s="651">
        <v>0</v>
      </c>
      <c r="THE89" s="651">
        <v>0</v>
      </c>
      <c r="THF89" s="651">
        <v>0</v>
      </c>
      <c r="THG89" s="651">
        <v>0</v>
      </c>
      <c r="THH89" s="651">
        <v>0</v>
      </c>
      <c r="THI89" s="651">
        <v>0</v>
      </c>
      <c r="THJ89" s="651">
        <v>0</v>
      </c>
      <c r="THK89" s="651">
        <v>0</v>
      </c>
      <c r="THL89" s="651">
        <v>0</v>
      </c>
      <c r="THM89" s="651">
        <v>0</v>
      </c>
      <c r="THN89" s="651">
        <v>0</v>
      </c>
      <c r="THO89" s="651">
        <v>0</v>
      </c>
      <c r="THP89" s="651">
        <v>0</v>
      </c>
      <c r="THQ89" s="651">
        <v>0</v>
      </c>
      <c r="THR89" s="651">
        <v>0</v>
      </c>
      <c r="THS89" s="651">
        <v>0</v>
      </c>
      <c r="THT89" s="651">
        <v>0</v>
      </c>
      <c r="THU89" s="651">
        <v>0</v>
      </c>
      <c r="THV89" s="651">
        <v>0</v>
      </c>
      <c r="THW89" s="651">
        <v>0</v>
      </c>
      <c r="THX89" s="651">
        <v>0</v>
      </c>
      <c r="THY89" s="651">
        <v>0</v>
      </c>
      <c r="THZ89" s="651">
        <v>0</v>
      </c>
      <c r="TIA89" s="651">
        <v>0</v>
      </c>
      <c r="TIB89" s="651">
        <v>0</v>
      </c>
      <c r="TIC89" s="651">
        <v>0</v>
      </c>
      <c r="TID89" s="651">
        <v>0</v>
      </c>
      <c r="TIE89" s="651">
        <v>0</v>
      </c>
      <c r="TIF89" s="651">
        <v>0</v>
      </c>
      <c r="TIG89" s="651">
        <v>0</v>
      </c>
      <c r="TIH89" s="651">
        <v>0</v>
      </c>
      <c r="TII89" s="651">
        <v>0</v>
      </c>
      <c r="TIJ89" s="651">
        <v>0</v>
      </c>
      <c r="TIK89" s="651">
        <v>0</v>
      </c>
      <c r="TIL89" s="651">
        <v>0</v>
      </c>
      <c r="TIM89" s="651">
        <v>0</v>
      </c>
      <c r="TIN89" s="651">
        <v>0</v>
      </c>
      <c r="TIO89" s="651">
        <v>0</v>
      </c>
      <c r="TIP89" s="651">
        <v>0</v>
      </c>
      <c r="TIQ89" s="651">
        <v>0</v>
      </c>
      <c r="TIR89" s="651">
        <v>0</v>
      </c>
      <c r="TIS89" s="651">
        <v>0</v>
      </c>
      <c r="TIT89" s="651">
        <v>0</v>
      </c>
      <c r="TIU89" s="651">
        <v>0</v>
      </c>
      <c r="TIV89" s="651">
        <v>0</v>
      </c>
      <c r="TIW89" s="651">
        <v>0</v>
      </c>
      <c r="TIX89" s="651">
        <v>0</v>
      </c>
      <c r="TIY89" s="651">
        <v>0</v>
      </c>
      <c r="TIZ89" s="651">
        <v>0</v>
      </c>
      <c r="TJA89" s="651">
        <v>0</v>
      </c>
      <c r="TJB89" s="651">
        <v>0</v>
      </c>
      <c r="TJC89" s="651">
        <v>0</v>
      </c>
      <c r="TJD89" s="651">
        <v>0</v>
      </c>
      <c r="TJE89" s="651">
        <v>0</v>
      </c>
      <c r="TJF89" s="651">
        <v>0</v>
      </c>
      <c r="TJG89" s="651">
        <v>0</v>
      </c>
      <c r="TJH89" s="651">
        <v>0</v>
      </c>
      <c r="TJI89" s="651">
        <v>0</v>
      </c>
      <c r="TJJ89" s="651">
        <v>0</v>
      </c>
      <c r="TJK89" s="651">
        <v>0</v>
      </c>
      <c r="TJL89" s="651">
        <v>0</v>
      </c>
      <c r="TJM89" s="651">
        <v>0</v>
      </c>
      <c r="TJN89" s="651">
        <v>0</v>
      </c>
      <c r="TJO89" s="651">
        <v>0</v>
      </c>
      <c r="TJP89" s="651">
        <v>0</v>
      </c>
      <c r="TJQ89" s="651">
        <v>0</v>
      </c>
      <c r="TJR89" s="651">
        <v>0</v>
      </c>
      <c r="TJS89" s="651">
        <v>0</v>
      </c>
      <c r="TJT89" s="651">
        <v>0</v>
      </c>
      <c r="TJU89" s="651">
        <v>0</v>
      </c>
      <c r="TJV89" s="651">
        <v>0</v>
      </c>
      <c r="TJW89" s="651">
        <v>0</v>
      </c>
      <c r="TJX89" s="651">
        <v>0</v>
      </c>
      <c r="TJY89" s="651">
        <v>0</v>
      </c>
      <c r="TJZ89" s="651">
        <v>0</v>
      </c>
      <c r="TKA89" s="651">
        <v>0</v>
      </c>
      <c r="TKB89" s="651">
        <v>0</v>
      </c>
      <c r="TKC89" s="651">
        <v>0</v>
      </c>
      <c r="TKD89" s="651">
        <v>0</v>
      </c>
      <c r="TKE89" s="651">
        <v>0</v>
      </c>
      <c r="TKF89" s="651">
        <v>0</v>
      </c>
      <c r="TKG89" s="651">
        <v>0</v>
      </c>
      <c r="TKH89" s="651">
        <v>0</v>
      </c>
      <c r="TKI89" s="651">
        <v>0</v>
      </c>
      <c r="TKJ89" s="651">
        <v>0</v>
      </c>
      <c r="TKK89" s="651">
        <v>0</v>
      </c>
      <c r="TKL89" s="651">
        <v>0</v>
      </c>
      <c r="TKM89" s="651">
        <v>0</v>
      </c>
      <c r="TKN89" s="651">
        <v>0</v>
      </c>
      <c r="TKO89" s="651">
        <v>0</v>
      </c>
      <c r="TKP89" s="651">
        <v>0</v>
      </c>
      <c r="TKQ89" s="651">
        <v>0</v>
      </c>
      <c r="TKR89" s="651">
        <v>0</v>
      </c>
      <c r="TKS89" s="651">
        <v>0</v>
      </c>
      <c r="TKT89" s="651">
        <v>0</v>
      </c>
      <c r="TKU89" s="651">
        <v>0</v>
      </c>
      <c r="TKV89" s="651">
        <v>0</v>
      </c>
      <c r="TKW89" s="651">
        <v>0</v>
      </c>
      <c r="TKX89" s="651">
        <v>0</v>
      </c>
      <c r="TKY89" s="651">
        <v>0</v>
      </c>
      <c r="TKZ89" s="651">
        <v>0</v>
      </c>
      <c r="TLA89" s="651">
        <v>0</v>
      </c>
      <c r="TLB89" s="651">
        <v>0</v>
      </c>
      <c r="TLC89" s="651">
        <v>0</v>
      </c>
      <c r="TLD89" s="651">
        <v>0</v>
      </c>
      <c r="TLE89" s="651">
        <v>0</v>
      </c>
      <c r="TLF89" s="651">
        <v>0</v>
      </c>
      <c r="TLG89" s="651">
        <v>0</v>
      </c>
      <c r="TLH89" s="651">
        <v>0</v>
      </c>
      <c r="TLI89" s="651">
        <v>0</v>
      </c>
      <c r="TLJ89" s="651">
        <v>0</v>
      </c>
      <c r="TLK89" s="651">
        <v>0</v>
      </c>
      <c r="TLL89" s="651">
        <v>0</v>
      </c>
      <c r="TLM89" s="651">
        <v>0</v>
      </c>
      <c r="TLN89" s="651">
        <v>0</v>
      </c>
      <c r="TLO89" s="651">
        <v>0</v>
      </c>
      <c r="TLP89" s="651">
        <v>0</v>
      </c>
      <c r="TLQ89" s="651">
        <v>0</v>
      </c>
      <c r="TLR89" s="651">
        <v>0</v>
      </c>
      <c r="TLS89" s="651">
        <v>0</v>
      </c>
      <c r="TLT89" s="651">
        <v>0</v>
      </c>
      <c r="TLU89" s="651">
        <v>0</v>
      </c>
      <c r="TLV89" s="651">
        <v>0</v>
      </c>
      <c r="TLW89" s="651">
        <v>0</v>
      </c>
      <c r="TLX89" s="651">
        <v>0</v>
      </c>
      <c r="TLY89" s="651">
        <v>0</v>
      </c>
      <c r="TLZ89" s="651">
        <v>0</v>
      </c>
      <c r="TMA89" s="651">
        <v>0</v>
      </c>
      <c r="TMB89" s="651">
        <v>0</v>
      </c>
      <c r="TMC89" s="651">
        <v>0</v>
      </c>
      <c r="TMD89" s="651">
        <v>0</v>
      </c>
      <c r="TME89" s="651">
        <v>0</v>
      </c>
      <c r="TMF89" s="651">
        <v>0</v>
      </c>
      <c r="TMG89" s="651">
        <v>0</v>
      </c>
      <c r="TMH89" s="651">
        <v>0</v>
      </c>
      <c r="TMI89" s="651">
        <v>0</v>
      </c>
      <c r="TMJ89" s="651">
        <v>0</v>
      </c>
      <c r="TMK89" s="651">
        <v>0</v>
      </c>
      <c r="TML89" s="651">
        <v>0</v>
      </c>
      <c r="TMM89" s="651">
        <v>0</v>
      </c>
      <c r="TMN89" s="651">
        <v>0</v>
      </c>
      <c r="TMO89" s="651">
        <v>0</v>
      </c>
      <c r="TMP89" s="651">
        <v>0</v>
      </c>
      <c r="TMQ89" s="651">
        <v>0</v>
      </c>
      <c r="TMR89" s="651">
        <v>0</v>
      </c>
      <c r="TMS89" s="651">
        <v>0</v>
      </c>
      <c r="TMT89" s="651">
        <v>0</v>
      </c>
      <c r="TMU89" s="651">
        <v>0</v>
      </c>
      <c r="TMV89" s="651">
        <v>0</v>
      </c>
      <c r="TMW89" s="651">
        <v>0</v>
      </c>
      <c r="TMX89" s="651">
        <v>0</v>
      </c>
      <c r="TMY89" s="651">
        <v>0</v>
      </c>
      <c r="TMZ89" s="651">
        <v>0</v>
      </c>
      <c r="TNA89" s="651">
        <v>0</v>
      </c>
      <c r="TNB89" s="651">
        <v>0</v>
      </c>
      <c r="TNC89" s="651">
        <v>0</v>
      </c>
      <c r="TND89" s="651">
        <v>0</v>
      </c>
      <c r="TNE89" s="651">
        <v>0</v>
      </c>
      <c r="TNF89" s="651">
        <v>0</v>
      </c>
      <c r="TNG89" s="651">
        <v>0</v>
      </c>
      <c r="TNH89" s="651">
        <v>0</v>
      </c>
      <c r="TNI89" s="651">
        <v>0</v>
      </c>
      <c r="TNJ89" s="651">
        <v>0</v>
      </c>
      <c r="TNK89" s="651">
        <v>0</v>
      </c>
      <c r="TNL89" s="651">
        <v>0</v>
      </c>
      <c r="TNM89" s="651">
        <v>0</v>
      </c>
      <c r="TNN89" s="651">
        <v>0</v>
      </c>
      <c r="TNO89" s="651">
        <v>0</v>
      </c>
      <c r="TNP89" s="651">
        <v>0</v>
      </c>
      <c r="TNQ89" s="651">
        <v>0</v>
      </c>
      <c r="TNR89" s="651">
        <v>0</v>
      </c>
      <c r="TNS89" s="651">
        <v>0</v>
      </c>
      <c r="TNT89" s="651">
        <v>0</v>
      </c>
      <c r="TNU89" s="651">
        <v>0</v>
      </c>
      <c r="TNV89" s="651">
        <v>0</v>
      </c>
      <c r="TNW89" s="651">
        <v>0</v>
      </c>
      <c r="TNX89" s="651">
        <v>0</v>
      </c>
      <c r="TNY89" s="651">
        <v>0</v>
      </c>
      <c r="TNZ89" s="651">
        <v>0</v>
      </c>
      <c r="TOA89" s="651">
        <v>0</v>
      </c>
      <c r="TOB89" s="651">
        <v>0</v>
      </c>
      <c r="TOC89" s="651">
        <v>0</v>
      </c>
      <c r="TOD89" s="651">
        <v>0</v>
      </c>
      <c r="TOE89" s="651">
        <v>0</v>
      </c>
      <c r="TOF89" s="651">
        <v>0</v>
      </c>
      <c r="TOG89" s="651">
        <v>0</v>
      </c>
      <c r="TOH89" s="651">
        <v>0</v>
      </c>
      <c r="TOI89" s="651">
        <v>0</v>
      </c>
      <c r="TOJ89" s="651">
        <v>0</v>
      </c>
      <c r="TOK89" s="651">
        <v>0</v>
      </c>
      <c r="TOL89" s="651">
        <v>0</v>
      </c>
      <c r="TOM89" s="651">
        <v>0</v>
      </c>
      <c r="TON89" s="651">
        <v>0</v>
      </c>
      <c r="TOO89" s="651">
        <v>0</v>
      </c>
      <c r="TOP89" s="651">
        <v>0</v>
      </c>
      <c r="TOQ89" s="651">
        <v>0</v>
      </c>
      <c r="TOR89" s="651">
        <v>0</v>
      </c>
      <c r="TOS89" s="651">
        <v>0</v>
      </c>
      <c r="TOT89" s="651">
        <v>0</v>
      </c>
      <c r="TOU89" s="651">
        <v>0</v>
      </c>
      <c r="TOV89" s="651">
        <v>0</v>
      </c>
      <c r="TOW89" s="651">
        <v>0</v>
      </c>
      <c r="TOX89" s="651">
        <v>0</v>
      </c>
      <c r="TOY89" s="651">
        <v>0</v>
      </c>
      <c r="TOZ89" s="651">
        <v>0</v>
      </c>
      <c r="TPA89" s="651">
        <v>0</v>
      </c>
      <c r="TPB89" s="651">
        <v>0</v>
      </c>
      <c r="TPC89" s="651">
        <v>0</v>
      </c>
      <c r="TPD89" s="651">
        <v>0</v>
      </c>
      <c r="TPE89" s="651">
        <v>0</v>
      </c>
      <c r="TPF89" s="651">
        <v>0</v>
      </c>
      <c r="TPG89" s="651">
        <v>0</v>
      </c>
      <c r="TPH89" s="651">
        <v>0</v>
      </c>
      <c r="TPI89" s="651">
        <v>0</v>
      </c>
      <c r="TPJ89" s="651">
        <v>0</v>
      </c>
      <c r="TPK89" s="651">
        <v>0</v>
      </c>
      <c r="TPL89" s="651">
        <v>0</v>
      </c>
      <c r="TPM89" s="651">
        <v>0</v>
      </c>
      <c r="TPN89" s="651">
        <v>0</v>
      </c>
      <c r="TPO89" s="651">
        <v>0</v>
      </c>
      <c r="TPP89" s="651">
        <v>0</v>
      </c>
      <c r="TPQ89" s="651">
        <v>0</v>
      </c>
      <c r="TPR89" s="651">
        <v>0</v>
      </c>
      <c r="TPS89" s="651">
        <v>0</v>
      </c>
      <c r="TPT89" s="651">
        <v>0</v>
      </c>
      <c r="TPU89" s="651">
        <v>0</v>
      </c>
      <c r="TPV89" s="651">
        <v>0</v>
      </c>
      <c r="TPW89" s="651">
        <v>0</v>
      </c>
      <c r="TPX89" s="651">
        <v>0</v>
      </c>
      <c r="TPY89" s="651">
        <v>0</v>
      </c>
      <c r="TPZ89" s="651">
        <v>0</v>
      </c>
      <c r="TQA89" s="651">
        <v>0</v>
      </c>
      <c r="TQB89" s="651">
        <v>0</v>
      </c>
      <c r="TQC89" s="651">
        <v>0</v>
      </c>
      <c r="TQD89" s="651">
        <v>0</v>
      </c>
      <c r="TQE89" s="651">
        <v>0</v>
      </c>
      <c r="TQF89" s="651">
        <v>0</v>
      </c>
      <c r="TQG89" s="651">
        <v>0</v>
      </c>
      <c r="TQH89" s="651">
        <v>0</v>
      </c>
      <c r="TQI89" s="651">
        <v>0</v>
      </c>
      <c r="TQJ89" s="651">
        <v>0</v>
      </c>
      <c r="TQK89" s="651">
        <v>0</v>
      </c>
      <c r="TQL89" s="651">
        <v>0</v>
      </c>
      <c r="TQM89" s="651">
        <v>0</v>
      </c>
      <c r="TQN89" s="651">
        <v>0</v>
      </c>
      <c r="TQO89" s="651">
        <v>0</v>
      </c>
      <c r="TQP89" s="651">
        <v>0</v>
      </c>
      <c r="TQQ89" s="651">
        <v>0</v>
      </c>
      <c r="TQR89" s="651">
        <v>0</v>
      </c>
      <c r="TQS89" s="651">
        <v>0</v>
      </c>
      <c r="TQT89" s="651">
        <v>0</v>
      </c>
      <c r="TQU89" s="651">
        <v>0</v>
      </c>
      <c r="TQV89" s="651">
        <v>0</v>
      </c>
      <c r="TQW89" s="651">
        <v>0</v>
      </c>
      <c r="TQX89" s="651">
        <v>0</v>
      </c>
      <c r="TQY89" s="651">
        <v>0</v>
      </c>
      <c r="TQZ89" s="651">
        <v>0</v>
      </c>
      <c r="TRA89" s="651">
        <v>0</v>
      </c>
      <c r="TRB89" s="651">
        <v>0</v>
      </c>
      <c r="TRC89" s="651">
        <v>0</v>
      </c>
      <c r="TRD89" s="651">
        <v>0</v>
      </c>
      <c r="TRE89" s="651">
        <v>0</v>
      </c>
      <c r="TRF89" s="651">
        <v>0</v>
      </c>
      <c r="TRG89" s="651">
        <v>0</v>
      </c>
      <c r="TRH89" s="651">
        <v>0</v>
      </c>
      <c r="TRI89" s="651">
        <v>0</v>
      </c>
      <c r="TRJ89" s="651">
        <v>0</v>
      </c>
      <c r="TRK89" s="651">
        <v>0</v>
      </c>
      <c r="TRL89" s="651">
        <v>0</v>
      </c>
      <c r="TRM89" s="651">
        <v>0</v>
      </c>
      <c r="TRN89" s="651">
        <v>0</v>
      </c>
      <c r="TRO89" s="651">
        <v>0</v>
      </c>
      <c r="TRP89" s="651">
        <v>0</v>
      </c>
      <c r="TRQ89" s="651">
        <v>0</v>
      </c>
      <c r="TRR89" s="651">
        <v>0</v>
      </c>
      <c r="TRS89" s="651">
        <v>0</v>
      </c>
      <c r="TRT89" s="651">
        <v>0</v>
      </c>
      <c r="TRU89" s="651">
        <v>0</v>
      </c>
      <c r="TRV89" s="651">
        <v>0</v>
      </c>
      <c r="TRW89" s="651">
        <v>0</v>
      </c>
      <c r="TRX89" s="651">
        <v>0</v>
      </c>
      <c r="TRY89" s="651">
        <v>0</v>
      </c>
      <c r="TRZ89" s="651">
        <v>0</v>
      </c>
      <c r="TSA89" s="651">
        <v>0</v>
      </c>
      <c r="TSB89" s="651">
        <v>0</v>
      </c>
      <c r="TSC89" s="651">
        <v>0</v>
      </c>
      <c r="TSD89" s="651">
        <v>0</v>
      </c>
      <c r="TSE89" s="651">
        <v>0</v>
      </c>
      <c r="TSF89" s="651">
        <v>0</v>
      </c>
      <c r="TSG89" s="651">
        <v>0</v>
      </c>
      <c r="TSH89" s="651">
        <v>0</v>
      </c>
      <c r="TSI89" s="651">
        <v>0</v>
      </c>
      <c r="TSJ89" s="651">
        <v>0</v>
      </c>
      <c r="TSK89" s="651">
        <v>0</v>
      </c>
      <c r="TSL89" s="651">
        <v>0</v>
      </c>
      <c r="TSM89" s="651">
        <v>0</v>
      </c>
      <c r="TSN89" s="651">
        <v>0</v>
      </c>
      <c r="TSO89" s="651">
        <v>0</v>
      </c>
      <c r="TSP89" s="651">
        <v>0</v>
      </c>
      <c r="TSQ89" s="651">
        <v>0</v>
      </c>
      <c r="TSR89" s="651">
        <v>0</v>
      </c>
      <c r="TSS89" s="651">
        <v>0</v>
      </c>
      <c r="TST89" s="651">
        <v>0</v>
      </c>
      <c r="TSU89" s="651">
        <v>0</v>
      </c>
      <c r="TSV89" s="651">
        <v>0</v>
      </c>
      <c r="TSW89" s="651">
        <v>0</v>
      </c>
      <c r="TSX89" s="651">
        <v>0</v>
      </c>
      <c r="TSY89" s="651">
        <v>0</v>
      </c>
      <c r="TSZ89" s="651">
        <v>0</v>
      </c>
      <c r="TTA89" s="651">
        <v>0</v>
      </c>
      <c r="TTB89" s="651">
        <v>0</v>
      </c>
      <c r="TTC89" s="651">
        <v>0</v>
      </c>
      <c r="TTD89" s="651">
        <v>0</v>
      </c>
      <c r="TTE89" s="651">
        <v>0</v>
      </c>
      <c r="TTF89" s="651">
        <v>0</v>
      </c>
      <c r="TTG89" s="651">
        <v>0</v>
      </c>
      <c r="TTH89" s="651">
        <v>0</v>
      </c>
      <c r="TTI89" s="651">
        <v>0</v>
      </c>
      <c r="TTJ89" s="651">
        <v>0</v>
      </c>
      <c r="TTK89" s="651">
        <v>0</v>
      </c>
      <c r="TTL89" s="651">
        <v>0</v>
      </c>
      <c r="TTM89" s="651">
        <v>0</v>
      </c>
      <c r="TTN89" s="651">
        <v>0</v>
      </c>
      <c r="TTO89" s="651">
        <v>0</v>
      </c>
      <c r="TTP89" s="651">
        <v>0</v>
      </c>
      <c r="TTQ89" s="651">
        <v>0</v>
      </c>
      <c r="TTR89" s="651">
        <v>0</v>
      </c>
      <c r="TTS89" s="651">
        <v>0</v>
      </c>
      <c r="TTT89" s="651">
        <v>0</v>
      </c>
      <c r="TTU89" s="651">
        <v>0</v>
      </c>
      <c r="TTV89" s="651">
        <v>0</v>
      </c>
      <c r="TTW89" s="651">
        <v>0</v>
      </c>
      <c r="TTX89" s="651">
        <v>0</v>
      </c>
      <c r="TTY89" s="651">
        <v>0</v>
      </c>
      <c r="TTZ89" s="651">
        <v>0</v>
      </c>
      <c r="TUA89" s="651">
        <v>0</v>
      </c>
      <c r="TUB89" s="651">
        <v>0</v>
      </c>
      <c r="TUC89" s="651">
        <v>0</v>
      </c>
      <c r="TUD89" s="651">
        <v>0</v>
      </c>
      <c r="TUE89" s="651">
        <v>0</v>
      </c>
      <c r="TUF89" s="651">
        <v>0</v>
      </c>
      <c r="TUG89" s="651">
        <v>0</v>
      </c>
      <c r="TUH89" s="651">
        <v>0</v>
      </c>
      <c r="TUI89" s="651">
        <v>0</v>
      </c>
      <c r="TUJ89" s="651">
        <v>0</v>
      </c>
      <c r="TUK89" s="651">
        <v>0</v>
      </c>
      <c r="TUL89" s="651">
        <v>0</v>
      </c>
      <c r="TUM89" s="651">
        <v>0</v>
      </c>
      <c r="TUN89" s="651">
        <v>0</v>
      </c>
      <c r="TUO89" s="651">
        <v>0</v>
      </c>
      <c r="TUP89" s="651">
        <v>0</v>
      </c>
      <c r="TUQ89" s="651">
        <v>0</v>
      </c>
      <c r="TUR89" s="651">
        <v>0</v>
      </c>
      <c r="TUS89" s="651">
        <v>0</v>
      </c>
      <c r="TUT89" s="651">
        <v>0</v>
      </c>
      <c r="TUU89" s="651">
        <v>0</v>
      </c>
      <c r="TUV89" s="651">
        <v>0</v>
      </c>
      <c r="TUW89" s="651">
        <v>0</v>
      </c>
      <c r="TUX89" s="651">
        <v>0</v>
      </c>
      <c r="TUY89" s="651">
        <v>0</v>
      </c>
      <c r="TUZ89" s="651">
        <v>0</v>
      </c>
      <c r="TVA89" s="651">
        <v>0</v>
      </c>
      <c r="TVB89" s="651">
        <v>0</v>
      </c>
      <c r="TVC89" s="651">
        <v>0</v>
      </c>
      <c r="TVD89" s="651">
        <v>0</v>
      </c>
      <c r="TVE89" s="651">
        <v>0</v>
      </c>
      <c r="TVF89" s="651">
        <v>0</v>
      </c>
      <c r="TVG89" s="651">
        <v>0</v>
      </c>
      <c r="TVH89" s="651">
        <v>0</v>
      </c>
      <c r="TVI89" s="651">
        <v>0</v>
      </c>
      <c r="TVJ89" s="651">
        <v>0</v>
      </c>
      <c r="TVK89" s="651">
        <v>0</v>
      </c>
      <c r="TVL89" s="651">
        <v>0</v>
      </c>
      <c r="TVM89" s="651">
        <v>0</v>
      </c>
      <c r="TVN89" s="651">
        <v>0</v>
      </c>
      <c r="TVO89" s="651">
        <v>0</v>
      </c>
      <c r="TVP89" s="651">
        <v>0</v>
      </c>
      <c r="TVQ89" s="651">
        <v>0</v>
      </c>
      <c r="TVR89" s="651">
        <v>0</v>
      </c>
      <c r="TVS89" s="651">
        <v>0</v>
      </c>
      <c r="TVT89" s="651">
        <v>0</v>
      </c>
      <c r="TVU89" s="651">
        <v>0</v>
      </c>
      <c r="TVV89" s="651">
        <v>0</v>
      </c>
      <c r="TVW89" s="651">
        <v>0</v>
      </c>
      <c r="TVX89" s="651">
        <v>0</v>
      </c>
      <c r="TVY89" s="651">
        <v>0</v>
      </c>
      <c r="TVZ89" s="651">
        <v>0</v>
      </c>
      <c r="TWA89" s="651">
        <v>0</v>
      </c>
      <c r="TWB89" s="651">
        <v>0</v>
      </c>
      <c r="TWC89" s="651">
        <v>0</v>
      </c>
      <c r="TWD89" s="651">
        <v>0</v>
      </c>
      <c r="TWE89" s="651">
        <v>0</v>
      </c>
      <c r="TWF89" s="651">
        <v>0</v>
      </c>
      <c r="TWG89" s="651">
        <v>0</v>
      </c>
      <c r="TWH89" s="651">
        <v>0</v>
      </c>
      <c r="TWI89" s="651">
        <v>0</v>
      </c>
      <c r="TWJ89" s="651">
        <v>0</v>
      </c>
      <c r="TWK89" s="651">
        <v>0</v>
      </c>
      <c r="TWL89" s="651">
        <v>0</v>
      </c>
      <c r="TWM89" s="651">
        <v>0</v>
      </c>
      <c r="TWN89" s="651">
        <v>0</v>
      </c>
      <c r="TWO89" s="651">
        <v>0</v>
      </c>
      <c r="TWP89" s="651">
        <v>0</v>
      </c>
      <c r="TWQ89" s="651">
        <v>0</v>
      </c>
      <c r="TWR89" s="651">
        <v>0</v>
      </c>
      <c r="TWS89" s="651">
        <v>0</v>
      </c>
      <c r="TWT89" s="651">
        <v>0</v>
      </c>
      <c r="TWU89" s="651">
        <v>0</v>
      </c>
      <c r="TWV89" s="651">
        <v>0</v>
      </c>
      <c r="TWW89" s="651">
        <v>0</v>
      </c>
      <c r="TWX89" s="651">
        <v>0</v>
      </c>
      <c r="TWY89" s="651">
        <v>0</v>
      </c>
      <c r="TWZ89" s="651">
        <v>0</v>
      </c>
      <c r="TXA89" s="651">
        <v>0</v>
      </c>
      <c r="TXB89" s="651">
        <v>0</v>
      </c>
      <c r="TXC89" s="651">
        <v>0</v>
      </c>
      <c r="TXD89" s="651">
        <v>0</v>
      </c>
      <c r="TXE89" s="651">
        <v>0</v>
      </c>
      <c r="TXF89" s="651">
        <v>0</v>
      </c>
      <c r="TXG89" s="651">
        <v>0</v>
      </c>
      <c r="TXH89" s="651">
        <v>0</v>
      </c>
      <c r="TXI89" s="651">
        <v>0</v>
      </c>
      <c r="TXJ89" s="651">
        <v>0</v>
      </c>
      <c r="TXK89" s="651">
        <v>0</v>
      </c>
      <c r="TXL89" s="651">
        <v>0</v>
      </c>
      <c r="TXM89" s="651">
        <v>0</v>
      </c>
      <c r="TXN89" s="651">
        <v>0</v>
      </c>
      <c r="TXO89" s="651">
        <v>0</v>
      </c>
      <c r="TXP89" s="651">
        <v>0</v>
      </c>
      <c r="TXQ89" s="651">
        <v>0</v>
      </c>
      <c r="TXR89" s="651">
        <v>0</v>
      </c>
      <c r="TXS89" s="651">
        <v>0</v>
      </c>
      <c r="TXT89" s="651">
        <v>0</v>
      </c>
      <c r="TXU89" s="651">
        <v>0</v>
      </c>
      <c r="TXV89" s="651">
        <v>0</v>
      </c>
      <c r="TXW89" s="651">
        <v>0</v>
      </c>
      <c r="TXX89" s="651">
        <v>0</v>
      </c>
      <c r="TXY89" s="651">
        <v>0</v>
      </c>
      <c r="TXZ89" s="651">
        <v>0</v>
      </c>
      <c r="TYA89" s="651">
        <v>0</v>
      </c>
      <c r="TYB89" s="651">
        <v>0</v>
      </c>
      <c r="TYC89" s="651">
        <v>0</v>
      </c>
      <c r="TYD89" s="651">
        <v>0</v>
      </c>
      <c r="TYE89" s="651">
        <v>0</v>
      </c>
      <c r="TYF89" s="651">
        <v>0</v>
      </c>
      <c r="TYG89" s="651">
        <v>0</v>
      </c>
      <c r="TYH89" s="651">
        <v>0</v>
      </c>
      <c r="TYI89" s="651">
        <v>0</v>
      </c>
      <c r="TYJ89" s="651">
        <v>0</v>
      </c>
      <c r="TYK89" s="651">
        <v>0</v>
      </c>
      <c r="TYL89" s="651">
        <v>0</v>
      </c>
      <c r="TYM89" s="651">
        <v>0</v>
      </c>
      <c r="TYN89" s="651">
        <v>0</v>
      </c>
      <c r="TYO89" s="651">
        <v>0</v>
      </c>
      <c r="TYP89" s="651">
        <v>0</v>
      </c>
      <c r="TYQ89" s="651">
        <v>0</v>
      </c>
      <c r="TYR89" s="651">
        <v>0</v>
      </c>
      <c r="TYS89" s="651">
        <v>0</v>
      </c>
      <c r="TYT89" s="651">
        <v>0</v>
      </c>
      <c r="TYU89" s="651">
        <v>0</v>
      </c>
      <c r="TYV89" s="651">
        <v>0</v>
      </c>
      <c r="TYW89" s="651">
        <v>0</v>
      </c>
      <c r="TYX89" s="651">
        <v>0</v>
      </c>
      <c r="TYY89" s="651">
        <v>0</v>
      </c>
      <c r="TYZ89" s="651">
        <v>0</v>
      </c>
      <c r="TZA89" s="651">
        <v>0</v>
      </c>
      <c r="TZB89" s="651">
        <v>0</v>
      </c>
      <c r="TZC89" s="651">
        <v>0</v>
      </c>
      <c r="TZD89" s="651">
        <v>0</v>
      </c>
      <c r="TZE89" s="651">
        <v>0</v>
      </c>
      <c r="TZF89" s="651">
        <v>0</v>
      </c>
      <c r="TZG89" s="651">
        <v>0</v>
      </c>
      <c r="TZH89" s="651">
        <v>0</v>
      </c>
      <c r="TZI89" s="651">
        <v>0</v>
      </c>
      <c r="TZJ89" s="651">
        <v>0</v>
      </c>
      <c r="TZK89" s="651">
        <v>0</v>
      </c>
      <c r="TZL89" s="651">
        <v>0</v>
      </c>
      <c r="TZM89" s="651">
        <v>0</v>
      </c>
      <c r="TZN89" s="651">
        <v>0</v>
      </c>
      <c r="TZO89" s="651">
        <v>0</v>
      </c>
      <c r="TZP89" s="651">
        <v>0</v>
      </c>
      <c r="TZQ89" s="651">
        <v>0</v>
      </c>
      <c r="TZR89" s="651">
        <v>0</v>
      </c>
      <c r="TZS89" s="651">
        <v>0</v>
      </c>
      <c r="TZT89" s="651">
        <v>0</v>
      </c>
      <c r="TZU89" s="651">
        <v>0</v>
      </c>
      <c r="TZV89" s="651">
        <v>0</v>
      </c>
      <c r="TZW89" s="651">
        <v>0</v>
      </c>
      <c r="TZX89" s="651">
        <v>0</v>
      </c>
      <c r="TZY89" s="651">
        <v>0</v>
      </c>
      <c r="TZZ89" s="651">
        <v>0</v>
      </c>
      <c r="UAA89" s="651">
        <v>0</v>
      </c>
      <c r="UAB89" s="651">
        <v>0</v>
      </c>
      <c r="UAC89" s="651">
        <v>0</v>
      </c>
      <c r="UAD89" s="651">
        <v>0</v>
      </c>
      <c r="UAE89" s="651">
        <v>0</v>
      </c>
      <c r="UAF89" s="651">
        <v>0</v>
      </c>
      <c r="UAG89" s="651">
        <v>0</v>
      </c>
      <c r="UAH89" s="651">
        <v>0</v>
      </c>
      <c r="UAI89" s="651">
        <v>0</v>
      </c>
      <c r="UAJ89" s="651">
        <v>0</v>
      </c>
      <c r="UAK89" s="651">
        <v>0</v>
      </c>
      <c r="UAL89" s="651">
        <v>0</v>
      </c>
      <c r="UAM89" s="651">
        <v>0</v>
      </c>
      <c r="UAN89" s="651">
        <v>0</v>
      </c>
      <c r="UAO89" s="651">
        <v>0</v>
      </c>
      <c r="UAP89" s="651">
        <v>0</v>
      </c>
      <c r="UAQ89" s="651">
        <v>0</v>
      </c>
      <c r="UAR89" s="651">
        <v>0</v>
      </c>
      <c r="UAS89" s="651">
        <v>0</v>
      </c>
      <c r="UAT89" s="651">
        <v>0</v>
      </c>
      <c r="UAU89" s="651">
        <v>0</v>
      </c>
      <c r="UAV89" s="651">
        <v>0</v>
      </c>
      <c r="UAW89" s="651">
        <v>0</v>
      </c>
      <c r="UAX89" s="651">
        <v>0</v>
      </c>
      <c r="UAY89" s="651">
        <v>0</v>
      </c>
      <c r="UAZ89" s="651">
        <v>0</v>
      </c>
      <c r="UBA89" s="651">
        <v>0</v>
      </c>
      <c r="UBB89" s="651">
        <v>0</v>
      </c>
      <c r="UBC89" s="651">
        <v>0</v>
      </c>
      <c r="UBD89" s="651">
        <v>0</v>
      </c>
      <c r="UBE89" s="651">
        <v>0</v>
      </c>
      <c r="UBF89" s="651">
        <v>0</v>
      </c>
      <c r="UBG89" s="651">
        <v>0</v>
      </c>
      <c r="UBH89" s="651">
        <v>0</v>
      </c>
      <c r="UBI89" s="651">
        <v>0</v>
      </c>
      <c r="UBJ89" s="651">
        <v>0</v>
      </c>
      <c r="UBK89" s="651">
        <v>0</v>
      </c>
      <c r="UBL89" s="651">
        <v>0</v>
      </c>
      <c r="UBM89" s="651">
        <v>0</v>
      </c>
      <c r="UBN89" s="651">
        <v>0</v>
      </c>
      <c r="UBO89" s="651">
        <v>0</v>
      </c>
      <c r="UBP89" s="651">
        <v>0</v>
      </c>
      <c r="UBQ89" s="651">
        <v>0</v>
      </c>
      <c r="UBR89" s="651">
        <v>0</v>
      </c>
      <c r="UBS89" s="651">
        <v>0</v>
      </c>
      <c r="UBT89" s="651">
        <v>0</v>
      </c>
      <c r="UBU89" s="651">
        <v>0</v>
      </c>
      <c r="UBV89" s="651">
        <v>0</v>
      </c>
      <c r="UBW89" s="651">
        <v>0</v>
      </c>
      <c r="UBX89" s="651">
        <v>0</v>
      </c>
      <c r="UBY89" s="651">
        <v>0</v>
      </c>
      <c r="UBZ89" s="651">
        <v>0</v>
      </c>
      <c r="UCA89" s="651">
        <v>0</v>
      </c>
      <c r="UCB89" s="651">
        <v>0</v>
      </c>
      <c r="UCC89" s="651">
        <v>0</v>
      </c>
      <c r="UCD89" s="651">
        <v>0</v>
      </c>
      <c r="UCE89" s="651">
        <v>0</v>
      </c>
      <c r="UCF89" s="651">
        <v>0</v>
      </c>
      <c r="UCG89" s="651">
        <v>0</v>
      </c>
      <c r="UCH89" s="651">
        <v>0</v>
      </c>
      <c r="UCI89" s="651">
        <v>0</v>
      </c>
      <c r="UCJ89" s="651">
        <v>0</v>
      </c>
      <c r="UCK89" s="651">
        <v>0</v>
      </c>
      <c r="UCL89" s="651">
        <v>0</v>
      </c>
      <c r="UCM89" s="651">
        <v>0</v>
      </c>
      <c r="UCN89" s="651">
        <v>0</v>
      </c>
      <c r="UCO89" s="651">
        <v>0</v>
      </c>
      <c r="UCP89" s="651">
        <v>0</v>
      </c>
      <c r="UCQ89" s="651">
        <v>0</v>
      </c>
      <c r="UCR89" s="651">
        <v>0</v>
      </c>
      <c r="UCS89" s="651">
        <v>0</v>
      </c>
      <c r="UCT89" s="651">
        <v>0</v>
      </c>
      <c r="UCU89" s="651">
        <v>0</v>
      </c>
      <c r="UCV89" s="651">
        <v>0</v>
      </c>
      <c r="UCW89" s="651">
        <v>0</v>
      </c>
      <c r="UCX89" s="651">
        <v>0</v>
      </c>
      <c r="UCY89" s="651">
        <v>0</v>
      </c>
      <c r="UCZ89" s="651">
        <v>0</v>
      </c>
      <c r="UDA89" s="651">
        <v>0</v>
      </c>
      <c r="UDB89" s="651">
        <v>0</v>
      </c>
      <c r="UDC89" s="651">
        <v>0</v>
      </c>
      <c r="UDD89" s="651">
        <v>0</v>
      </c>
      <c r="UDE89" s="651">
        <v>0</v>
      </c>
      <c r="UDF89" s="651">
        <v>0</v>
      </c>
      <c r="UDG89" s="651">
        <v>0</v>
      </c>
      <c r="UDH89" s="651">
        <v>0</v>
      </c>
      <c r="UDI89" s="651">
        <v>0</v>
      </c>
      <c r="UDJ89" s="651">
        <v>0</v>
      </c>
      <c r="UDK89" s="651">
        <v>0</v>
      </c>
      <c r="UDL89" s="651">
        <v>0</v>
      </c>
      <c r="UDM89" s="651">
        <v>0</v>
      </c>
      <c r="UDN89" s="651">
        <v>0</v>
      </c>
      <c r="UDO89" s="651">
        <v>0</v>
      </c>
      <c r="UDP89" s="651">
        <v>0</v>
      </c>
      <c r="UDQ89" s="651">
        <v>0</v>
      </c>
      <c r="UDR89" s="651">
        <v>0</v>
      </c>
      <c r="UDS89" s="651">
        <v>0</v>
      </c>
      <c r="UDT89" s="651">
        <v>0</v>
      </c>
      <c r="UDU89" s="651">
        <v>0</v>
      </c>
      <c r="UDV89" s="651">
        <v>0</v>
      </c>
      <c r="UDW89" s="651">
        <v>0</v>
      </c>
      <c r="UDX89" s="651">
        <v>0</v>
      </c>
      <c r="UDY89" s="651">
        <v>0</v>
      </c>
      <c r="UDZ89" s="651">
        <v>0</v>
      </c>
      <c r="UEA89" s="651">
        <v>0</v>
      </c>
      <c r="UEB89" s="651">
        <v>0</v>
      </c>
      <c r="UEC89" s="651">
        <v>0</v>
      </c>
      <c r="UED89" s="651">
        <v>0</v>
      </c>
      <c r="UEE89" s="651">
        <v>0</v>
      </c>
      <c r="UEF89" s="651">
        <v>0</v>
      </c>
      <c r="UEG89" s="651">
        <v>0</v>
      </c>
      <c r="UEH89" s="651">
        <v>0</v>
      </c>
      <c r="UEI89" s="651">
        <v>0</v>
      </c>
      <c r="UEJ89" s="651">
        <v>0</v>
      </c>
      <c r="UEK89" s="651">
        <v>0</v>
      </c>
      <c r="UEL89" s="651">
        <v>0</v>
      </c>
      <c r="UEM89" s="651">
        <v>0</v>
      </c>
      <c r="UEN89" s="651">
        <v>0</v>
      </c>
      <c r="UEO89" s="651">
        <v>0</v>
      </c>
      <c r="UEP89" s="651">
        <v>0</v>
      </c>
      <c r="UEQ89" s="651">
        <v>0</v>
      </c>
      <c r="UER89" s="651">
        <v>0</v>
      </c>
      <c r="UES89" s="651">
        <v>0</v>
      </c>
      <c r="UET89" s="651">
        <v>0</v>
      </c>
      <c r="UEU89" s="651">
        <v>0</v>
      </c>
      <c r="UEV89" s="651">
        <v>0</v>
      </c>
      <c r="UEW89" s="651">
        <v>0</v>
      </c>
      <c r="UEX89" s="651">
        <v>0</v>
      </c>
      <c r="UEY89" s="651">
        <v>0</v>
      </c>
      <c r="UEZ89" s="651">
        <v>0</v>
      </c>
      <c r="UFA89" s="651">
        <v>0</v>
      </c>
      <c r="UFB89" s="651">
        <v>0</v>
      </c>
      <c r="UFC89" s="651">
        <v>0</v>
      </c>
      <c r="UFD89" s="651">
        <v>0</v>
      </c>
      <c r="UFE89" s="651">
        <v>0</v>
      </c>
      <c r="UFF89" s="651">
        <v>0</v>
      </c>
      <c r="UFG89" s="651">
        <v>0</v>
      </c>
      <c r="UFH89" s="651">
        <v>0</v>
      </c>
      <c r="UFI89" s="651">
        <v>0</v>
      </c>
      <c r="UFJ89" s="651">
        <v>0</v>
      </c>
      <c r="UFK89" s="651">
        <v>0</v>
      </c>
      <c r="UFL89" s="651">
        <v>0</v>
      </c>
      <c r="UFM89" s="651">
        <v>0</v>
      </c>
      <c r="UFN89" s="651">
        <v>0</v>
      </c>
      <c r="UFO89" s="651">
        <v>0</v>
      </c>
      <c r="UFP89" s="651">
        <v>0</v>
      </c>
      <c r="UFQ89" s="651">
        <v>0</v>
      </c>
      <c r="UFR89" s="651">
        <v>0</v>
      </c>
      <c r="UFS89" s="651">
        <v>0</v>
      </c>
      <c r="UFT89" s="651">
        <v>0</v>
      </c>
      <c r="UFU89" s="651">
        <v>0</v>
      </c>
      <c r="UFV89" s="651">
        <v>0</v>
      </c>
      <c r="UFW89" s="651">
        <v>0</v>
      </c>
      <c r="UFX89" s="651">
        <v>0</v>
      </c>
      <c r="UFY89" s="651">
        <v>0</v>
      </c>
      <c r="UFZ89" s="651">
        <v>0</v>
      </c>
      <c r="UGA89" s="651">
        <v>0</v>
      </c>
      <c r="UGB89" s="651">
        <v>0</v>
      </c>
      <c r="UGC89" s="651">
        <v>0</v>
      </c>
      <c r="UGD89" s="651">
        <v>0</v>
      </c>
      <c r="UGE89" s="651">
        <v>0</v>
      </c>
      <c r="UGF89" s="651">
        <v>0</v>
      </c>
      <c r="UGG89" s="651">
        <v>0</v>
      </c>
      <c r="UGH89" s="651">
        <v>0</v>
      </c>
      <c r="UGI89" s="651">
        <v>0</v>
      </c>
      <c r="UGJ89" s="651">
        <v>0</v>
      </c>
      <c r="UGK89" s="651">
        <v>0</v>
      </c>
      <c r="UGL89" s="651">
        <v>0</v>
      </c>
      <c r="UGM89" s="651">
        <v>0</v>
      </c>
      <c r="UGN89" s="651">
        <v>0</v>
      </c>
      <c r="UGO89" s="651">
        <v>0</v>
      </c>
      <c r="UGP89" s="651">
        <v>0</v>
      </c>
      <c r="UGQ89" s="651">
        <v>0</v>
      </c>
      <c r="UGR89" s="651">
        <v>0</v>
      </c>
      <c r="UGS89" s="651">
        <v>0</v>
      </c>
      <c r="UGT89" s="651">
        <v>0</v>
      </c>
      <c r="UGU89" s="651">
        <v>0</v>
      </c>
      <c r="UGV89" s="651">
        <v>0</v>
      </c>
      <c r="UGW89" s="651">
        <v>0</v>
      </c>
      <c r="UGX89" s="651">
        <v>0</v>
      </c>
      <c r="UGY89" s="651">
        <v>0</v>
      </c>
      <c r="UGZ89" s="651">
        <v>0</v>
      </c>
      <c r="UHA89" s="651">
        <v>0</v>
      </c>
      <c r="UHB89" s="651">
        <v>0</v>
      </c>
      <c r="UHC89" s="651">
        <v>0</v>
      </c>
      <c r="UHD89" s="651">
        <v>0</v>
      </c>
      <c r="UHE89" s="651">
        <v>0</v>
      </c>
      <c r="UHF89" s="651">
        <v>0</v>
      </c>
      <c r="UHG89" s="651">
        <v>0</v>
      </c>
      <c r="UHH89" s="651">
        <v>0</v>
      </c>
      <c r="UHI89" s="651">
        <v>0</v>
      </c>
      <c r="UHJ89" s="651">
        <v>0</v>
      </c>
      <c r="UHK89" s="651">
        <v>0</v>
      </c>
      <c r="UHL89" s="651">
        <v>0</v>
      </c>
      <c r="UHM89" s="651">
        <v>0</v>
      </c>
      <c r="UHN89" s="651">
        <v>0</v>
      </c>
      <c r="UHO89" s="651">
        <v>0</v>
      </c>
      <c r="UHP89" s="651">
        <v>0</v>
      </c>
      <c r="UHQ89" s="651">
        <v>0</v>
      </c>
      <c r="UHR89" s="651">
        <v>0</v>
      </c>
      <c r="UHS89" s="651">
        <v>0</v>
      </c>
      <c r="UHT89" s="651">
        <v>0</v>
      </c>
      <c r="UHU89" s="651">
        <v>0</v>
      </c>
      <c r="UHV89" s="651">
        <v>0</v>
      </c>
      <c r="UHW89" s="651">
        <v>0</v>
      </c>
      <c r="UHX89" s="651">
        <v>0</v>
      </c>
      <c r="UHY89" s="651">
        <v>0</v>
      </c>
      <c r="UHZ89" s="651">
        <v>0</v>
      </c>
      <c r="UIA89" s="651">
        <v>0</v>
      </c>
      <c r="UIB89" s="651">
        <v>0</v>
      </c>
      <c r="UIC89" s="651">
        <v>0</v>
      </c>
      <c r="UID89" s="651">
        <v>0</v>
      </c>
      <c r="UIE89" s="651">
        <v>0</v>
      </c>
      <c r="UIF89" s="651">
        <v>0</v>
      </c>
      <c r="UIG89" s="651">
        <v>0</v>
      </c>
      <c r="UIH89" s="651">
        <v>0</v>
      </c>
      <c r="UII89" s="651">
        <v>0</v>
      </c>
      <c r="UIJ89" s="651">
        <v>0</v>
      </c>
      <c r="UIK89" s="651">
        <v>0</v>
      </c>
      <c r="UIL89" s="651">
        <v>0</v>
      </c>
      <c r="UIM89" s="651">
        <v>0</v>
      </c>
      <c r="UIN89" s="651">
        <v>0</v>
      </c>
      <c r="UIO89" s="651">
        <v>0</v>
      </c>
      <c r="UIP89" s="651">
        <v>0</v>
      </c>
      <c r="UIQ89" s="651">
        <v>0</v>
      </c>
      <c r="UIR89" s="651">
        <v>0</v>
      </c>
      <c r="UIS89" s="651">
        <v>0</v>
      </c>
      <c r="UIT89" s="651">
        <v>0</v>
      </c>
      <c r="UIU89" s="651">
        <v>0</v>
      </c>
      <c r="UIV89" s="651">
        <v>0</v>
      </c>
      <c r="UIW89" s="651">
        <v>0</v>
      </c>
      <c r="UIX89" s="651">
        <v>0</v>
      </c>
      <c r="UIY89" s="651">
        <v>0</v>
      </c>
      <c r="UIZ89" s="651">
        <v>0</v>
      </c>
      <c r="UJA89" s="651">
        <v>0</v>
      </c>
      <c r="UJB89" s="651">
        <v>0</v>
      </c>
      <c r="UJC89" s="651">
        <v>0</v>
      </c>
      <c r="UJD89" s="651">
        <v>0</v>
      </c>
      <c r="UJE89" s="651">
        <v>0</v>
      </c>
      <c r="UJF89" s="651">
        <v>0</v>
      </c>
      <c r="UJG89" s="651">
        <v>0</v>
      </c>
      <c r="UJH89" s="651">
        <v>0</v>
      </c>
      <c r="UJI89" s="651">
        <v>0</v>
      </c>
      <c r="UJJ89" s="651">
        <v>0</v>
      </c>
      <c r="UJK89" s="651">
        <v>0</v>
      </c>
      <c r="UJL89" s="651">
        <v>0</v>
      </c>
      <c r="UJM89" s="651">
        <v>0</v>
      </c>
      <c r="UJN89" s="651">
        <v>0</v>
      </c>
      <c r="UJO89" s="651">
        <v>0</v>
      </c>
      <c r="UJP89" s="651">
        <v>0</v>
      </c>
      <c r="UJQ89" s="651">
        <v>0</v>
      </c>
      <c r="UJR89" s="651">
        <v>0</v>
      </c>
      <c r="UJS89" s="651">
        <v>0</v>
      </c>
      <c r="UJT89" s="651">
        <v>0</v>
      </c>
      <c r="UJU89" s="651">
        <v>0</v>
      </c>
      <c r="UJV89" s="651">
        <v>0</v>
      </c>
      <c r="UJW89" s="651">
        <v>0</v>
      </c>
      <c r="UJX89" s="651">
        <v>0</v>
      </c>
      <c r="UJY89" s="651">
        <v>0</v>
      </c>
      <c r="UJZ89" s="651">
        <v>0</v>
      </c>
      <c r="UKA89" s="651">
        <v>0</v>
      </c>
      <c r="UKB89" s="651">
        <v>0</v>
      </c>
      <c r="UKC89" s="651">
        <v>0</v>
      </c>
      <c r="UKD89" s="651">
        <v>0</v>
      </c>
      <c r="UKE89" s="651">
        <v>0</v>
      </c>
      <c r="UKF89" s="651">
        <v>0</v>
      </c>
      <c r="UKG89" s="651">
        <v>0</v>
      </c>
      <c r="UKH89" s="651">
        <v>0</v>
      </c>
      <c r="UKI89" s="651">
        <v>0</v>
      </c>
      <c r="UKJ89" s="651">
        <v>0</v>
      </c>
      <c r="UKK89" s="651">
        <v>0</v>
      </c>
      <c r="UKL89" s="651">
        <v>0</v>
      </c>
      <c r="UKM89" s="651">
        <v>0</v>
      </c>
      <c r="UKN89" s="651">
        <v>0</v>
      </c>
      <c r="UKO89" s="651">
        <v>0</v>
      </c>
      <c r="UKP89" s="651">
        <v>0</v>
      </c>
      <c r="UKQ89" s="651">
        <v>0</v>
      </c>
      <c r="UKR89" s="651">
        <v>0</v>
      </c>
      <c r="UKS89" s="651">
        <v>0</v>
      </c>
      <c r="UKT89" s="651">
        <v>0</v>
      </c>
      <c r="UKU89" s="651">
        <v>0</v>
      </c>
      <c r="UKV89" s="651">
        <v>0</v>
      </c>
      <c r="UKW89" s="651">
        <v>0</v>
      </c>
      <c r="UKX89" s="651">
        <v>0</v>
      </c>
      <c r="UKY89" s="651">
        <v>0</v>
      </c>
      <c r="UKZ89" s="651">
        <v>0</v>
      </c>
      <c r="ULA89" s="651">
        <v>0</v>
      </c>
      <c r="ULB89" s="651">
        <v>0</v>
      </c>
      <c r="ULC89" s="651">
        <v>0</v>
      </c>
      <c r="ULD89" s="651">
        <v>0</v>
      </c>
      <c r="ULE89" s="651">
        <v>0</v>
      </c>
      <c r="ULF89" s="651">
        <v>0</v>
      </c>
      <c r="ULG89" s="651">
        <v>0</v>
      </c>
      <c r="ULH89" s="651">
        <v>0</v>
      </c>
      <c r="ULI89" s="651">
        <v>0</v>
      </c>
      <c r="ULJ89" s="651">
        <v>0</v>
      </c>
      <c r="ULK89" s="651">
        <v>0</v>
      </c>
      <c r="ULL89" s="651">
        <v>0</v>
      </c>
      <c r="ULM89" s="651">
        <v>0</v>
      </c>
      <c r="ULN89" s="651">
        <v>0</v>
      </c>
      <c r="ULO89" s="651">
        <v>0</v>
      </c>
      <c r="ULP89" s="651">
        <v>0</v>
      </c>
      <c r="ULQ89" s="651">
        <v>0</v>
      </c>
      <c r="ULR89" s="651">
        <v>0</v>
      </c>
      <c r="ULS89" s="651">
        <v>0</v>
      </c>
      <c r="ULT89" s="651">
        <v>0</v>
      </c>
      <c r="ULU89" s="651">
        <v>0</v>
      </c>
      <c r="ULV89" s="651">
        <v>0</v>
      </c>
      <c r="ULW89" s="651">
        <v>0</v>
      </c>
      <c r="ULX89" s="651">
        <v>0</v>
      </c>
      <c r="ULY89" s="651">
        <v>0</v>
      </c>
      <c r="ULZ89" s="651">
        <v>0</v>
      </c>
      <c r="UMA89" s="651">
        <v>0</v>
      </c>
      <c r="UMB89" s="651">
        <v>0</v>
      </c>
      <c r="UMC89" s="651">
        <v>0</v>
      </c>
      <c r="UMD89" s="651">
        <v>0</v>
      </c>
      <c r="UME89" s="651">
        <v>0</v>
      </c>
      <c r="UMF89" s="651">
        <v>0</v>
      </c>
      <c r="UMG89" s="651">
        <v>0</v>
      </c>
      <c r="UMH89" s="651">
        <v>0</v>
      </c>
      <c r="UMI89" s="651">
        <v>0</v>
      </c>
      <c r="UMJ89" s="651">
        <v>0</v>
      </c>
      <c r="UMK89" s="651">
        <v>0</v>
      </c>
      <c r="UML89" s="651">
        <v>0</v>
      </c>
      <c r="UMM89" s="651">
        <v>0</v>
      </c>
      <c r="UMN89" s="651">
        <v>0</v>
      </c>
      <c r="UMO89" s="651">
        <v>0</v>
      </c>
      <c r="UMP89" s="651">
        <v>0</v>
      </c>
      <c r="UMQ89" s="651">
        <v>0</v>
      </c>
      <c r="UMR89" s="651">
        <v>0</v>
      </c>
      <c r="UMS89" s="651">
        <v>0</v>
      </c>
      <c r="UMT89" s="651">
        <v>0</v>
      </c>
      <c r="UMU89" s="651">
        <v>0</v>
      </c>
      <c r="UMV89" s="651">
        <v>0</v>
      </c>
      <c r="UMW89" s="651">
        <v>0</v>
      </c>
      <c r="UMX89" s="651">
        <v>0</v>
      </c>
      <c r="UMY89" s="651">
        <v>0</v>
      </c>
      <c r="UMZ89" s="651">
        <v>0</v>
      </c>
      <c r="UNA89" s="651">
        <v>0</v>
      </c>
      <c r="UNB89" s="651">
        <v>0</v>
      </c>
      <c r="UNC89" s="651">
        <v>0</v>
      </c>
      <c r="UND89" s="651">
        <v>0</v>
      </c>
      <c r="UNE89" s="651">
        <v>0</v>
      </c>
      <c r="UNF89" s="651">
        <v>0</v>
      </c>
      <c r="UNG89" s="651">
        <v>0</v>
      </c>
      <c r="UNH89" s="651">
        <v>0</v>
      </c>
      <c r="UNI89" s="651">
        <v>0</v>
      </c>
      <c r="UNJ89" s="651">
        <v>0</v>
      </c>
      <c r="UNK89" s="651">
        <v>0</v>
      </c>
      <c r="UNL89" s="651">
        <v>0</v>
      </c>
      <c r="UNM89" s="651">
        <v>0</v>
      </c>
      <c r="UNN89" s="651">
        <v>0</v>
      </c>
      <c r="UNO89" s="651">
        <v>0</v>
      </c>
      <c r="UNP89" s="651">
        <v>0</v>
      </c>
      <c r="UNQ89" s="651">
        <v>0</v>
      </c>
      <c r="UNR89" s="651">
        <v>0</v>
      </c>
      <c r="UNS89" s="651">
        <v>0</v>
      </c>
      <c r="UNT89" s="651">
        <v>0</v>
      </c>
      <c r="UNU89" s="651">
        <v>0</v>
      </c>
      <c r="UNV89" s="651">
        <v>0</v>
      </c>
      <c r="UNW89" s="651">
        <v>0</v>
      </c>
      <c r="UNX89" s="651">
        <v>0</v>
      </c>
      <c r="UNY89" s="651">
        <v>0</v>
      </c>
      <c r="UNZ89" s="651">
        <v>0</v>
      </c>
      <c r="UOA89" s="651">
        <v>0</v>
      </c>
      <c r="UOB89" s="651">
        <v>0</v>
      </c>
      <c r="UOC89" s="651">
        <v>0</v>
      </c>
      <c r="UOD89" s="651">
        <v>0</v>
      </c>
      <c r="UOE89" s="651">
        <v>0</v>
      </c>
      <c r="UOF89" s="651">
        <v>0</v>
      </c>
      <c r="UOG89" s="651">
        <v>0</v>
      </c>
      <c r="UOH89" s="651">
        <v>0</v>
      </c>
      <c r="UOI89" s="651">
        <v>0</v>
      </c>
      <c r="UOJ89" s="651">
        <v>0</v>
      </c>
      <c r="UOK89" s="651">
        <v>0</v>
      </c>
      <c r="UOL89" s="651">
        <v>0</v>
      </c>
      <c r="UOM89" s="651">
        <v>0</v>
      </c>
      <c r="UON89" s="651">
        <v>0</v>
      </c>
      <c r="UOO89" s="651">
        <v>0</v>
      </c>
      <c r="UOP89" s="651">
        <v>0</v>
      </c>
      <c r="UOQ89" s="651">
        <v>0</v>
      </c>
      <c r="UOR89" s="651">
        <v>0</v>
      </c>
      <c r="UOS89" s="651">
        <v>0</v>
      </c>
      <c r="UOT89" s="651">
        <v>0</v>
      </c>
      <c r="UOU89" s="651">
        <v>0</v>
      </c>
      <c r="UOV89" s="651">
        <v>0</v>
      </c>
      <c r="UOW89" s="651">
        <v>0</v>
      </c>
      <c r="UOX89" s="651">
        <v>0</v>
      </c>
      <c r="UOY89" s="651">
        <v>0</v>
      </c>
      <c r="UOZ89" s="651">
        <v>0</v>
      </c>
      <c r="UPA89" s="651">
        <v>0</v>
      </c>
      <c r="UPB89" s="651">
        <v>0</v>
      </c>
      <c r="UPC89" s="651">
        <v>0</v>
      </c>
      <c r="UPD89" s="651">
        <v>0</v>
      </c>
      <c r="UPE89" s="651">
        <v>0</v>
      </c>
      <c r="UPF89" s="651">
        <v>0</v>
      </c>
      <c r="UPG89" s="651">
        <v>0</v>
      </c>
      <c r="UPH89" s="651">
        <v>0</v>
      </c>
      <c r="UPI89" s="651">
        <v>0</v>
      </c>
      <c r="UPJ89" s="651">
        <v>0</v>
      </c>
      <c r="UPK89" s="651">
        <v>0</v>
      </c>
      <c r="UPL89" s="651">
        <v>0</v>
      </c>
      <c r="UPM89" s="651">
        <v>0</v>
      </c>
      <c r="UPN89" s="651">
        <v>0</v>
      </c>
      <c r="UPO89" s="651">
        <v>0</v>
      </c>
      <c r="UPP89" s="651">
        <v>0</v>
      </c>
      <c r="UPQ89" s="651">
        <v>0</v>
      </c>
      <c r="UPR89" s="651">
        <v>0</v>
      </c>
      <c r="UPS89" s="651">
        <v>0</v>
      </c>
      <c r="UPT89" s="651">
        <v>0</v>
      </c>
      <c r="UPU89" s="651">
        <v>0</v>
      </c>
      <c r="UPV89" s="651">
        <v>0</v>
      </c>
      <c r="UPW89" s="651">
        <v>0</v>
      </c>
      <c r="UPX89" s="651">
        <v>0</v>
      </c>
      <c r="UPY89" s="651">
        <v>0</v>
      </c>
      <c r="UPZ89" s="651">
        <v>0</v>
      </c>
      <c r="UQA89" s="651">
        <v>0</v>
      </c>
      <c r="UQB89" s="651">
        <v>0</v>
      </c>
      <c r="UQC89" s="651">
        <v>0</v>
      </c>
      <c r="UQD89" s="651">
        <v>0</v>
      </c>
      <c r="UQE89" s="651">
        <v>0</v>
      </c>
      <c r="UQF89" s="651">
        <v>0</v>
      </c>
      <c r="UQG89" s="651">
        <v>0</v>
      </c>
      <c r="UQH89" s="651">
        <v>0</v>
      </c>
      <c r="UQI89" s="651">
        <v>0</v>
      </c>
      <c r="UQJ89" s="651">
        <v>0</v>
      </c>
      <c r="UQK89" s="651">
        <v>0</v>
      </c>
      <c r="UQL89" s="651">
        <v>0</v>
      </c>
      <c r="UQM89" s="651">
        <v>0</v>
      </c>
      <c r="UQN89" s="651">
        <v>0</v>
      </c>
      <c r="UQO89" s="651">
        <v>0</v>
      </c>
      <c r="UQP89" s="651">
        <v>0</v>
      </c>
      <c r="UQQ89" s="651">
        <v>0</v>
      </c>
      <c r="UQR89" s="651">
        <v>0</v>
      </c>
      <c r="UQS89" s="651">
        <v>0</v>
      </c>
      <c r="UQT89" s="651">
        <v>0</v>
      </c>
      <c r="UQU89" s="651">
        <v>0</v>
      </c>
      <c r="UQV89" s="651">
        <v>0</v>
      </c>
      <c r="UQW89" s="651">
        <v>0</v>
      </c>
      <c r="UQX89" s="651">
        <v>0</v>
      </c>
      <c r="UQY89" s="651">
        <v>0</v>
      </c>
      <c r="UQZ89" s="651">
        <v>0</v>
      </c>
      <c r="URA89" s="651">
        <v>0</v>
      </c>
      <c r="URB89" s="651">
        <v>0</v>
      </c>
      <c r="URC89" s="651">
        <v>0</v>
      </c>
      <c r="URD89" s="651">
        <v>0</v>
      </c>
      <c r="URE89" s="651">
        <v>0</v>
      </c>
      <c r="URF89" s="651">
        <v>0</v>
      </c>
      <c r="URG89" s="651">
        <v>0</v>
      </c>
      <c r="URH89" s="651">
        <v>0</v>
      </c>
      <c r="URI89" s="651">
        <v>0</v>
      </c>
      <c r="URJ89" s="651">
        <v>0</v>
      </c>
      <c r="URK89" s="651">
        <v>0</v>
      </c>
      <c r="URL89" s="651">
        <v>0</v>
      </c>
      <c r="URM89" s="651">
        <v>0</v>
      </c>
      <c r="URN89" s="651">
        <v>0</v>
      </c>
      <c r="URO89" s="651">
        <v>0</v>
      </c>
      <c r="URP89" s="651">
        <v>0</v>
      </c>
      <c r="URQ89" s="651">
        <v>0</v>
      </c>
      <c r="URR89" s="651">
        <v>0</v>
      </c>
      <c r="URS89" s="651">
        <v>0</v>
      </c>
      <c r="URT89" s="651">
        <v>0</v>
      </c>
      <c r="URU89" s="651">
        <v>0</v>
      </c>
      <c r="URV89" s="651">
        <v>0</v>
      </c>
      <c r="URW89" s="651">
        <v>0</v>
      </c>
      <c r="URX89" s="651">
        <v>0</v>
      </c>
      <c r="URY89" s="651">
        <v>0</v>
      </c>
      <c r="URZ89" s="651">
        <v>0</v>
      </c>
      <c r="USA89" s="651">
        <v>0</v>
      </c>
      <c r="USB89" s="651">
        <v>0</v>
      </c>
      <c r="USC89" s="651">
        <v>0</v>
      </c>
      <c r="USD89" s="651">
        <v>0</v>
      </c>
      <c r="USE89" s="651">
        <v>0</v>
      </c>
      <c r="USF89" s="651">
        <v>0</v>
      </c>
      <c r="USG89" s="651">
        <v>0</v>
      </c>
      <c r="USH89" s="651">
        <v>0</v>
      </c>
      <c r="USI89" s="651">
        <v>0</v>
      </c>
      <c r="USJ89" s="651">
        <v>0</v>
      </c>
      <c r="USK89" s="651">
        <v>0</v>
      </c>
      <c r="USL89" s="651">
        <v>0</v>
      </c>
      <c r="USM89" s="651">
        <v>0</v>
      </c>
      <c r="USN89" s="651">
        <v>0</v>
      </c>
      <c r="USO89" s="651">
        <v>0</v>
      </c>
      <c r="USP89" s="651">
        <v>0</v>
      </c>
      <c r="USQ89" s="651">
        <v>0</v>
      </c>
      <c r="USR89" s="651">
        <v>0</v>
      </c>
      <c r="USS89" s="651">
        <v>0</v>
      </c>
      <c r="UST89" s="651">
        <v>0</v>
      </c>
      <c r="USU89" s="651">
        <v>0</v>
      </c>
      <c r="USV89" s="651">
        <v>0</v>
      </c>
      <c r="USW89" s="651">
        <v>0</v>
      </c>
      <c r="USX89" s="651">
        <v>0</v>
      </c>
      <c r="USY89" s="651">
        <v>0</v>
      </c>
      <c r="USZ89" s="651">
        <v>0</v>
      </c>
      <c r="UTA89" s="651">
        <v>0</v>
      </c>
      <c r="UTB89" s="651">
        <v>0</v>
      </c>
      <c r="UTC89" s="651">
        <v>0</v>
      </c>
      <c r="UTD89" s="651">
        <v>0</v>
      </c>
      <c r="UTE89" s="651">
        <v>0</v>
      </c>
      <c r="UTF89" s="651">
        <v>0</v>
      </c>
      <c r="UTG89" s="651">
        <v>0</v>
      </c>
      <c r="UTH89" s="651">
        <v>0</v>
      </c>
      <c r="UTI89" s="651">
        <v>0</v>
      </c>
      <c r="UTJ89" s="651">
        <v>0</v>
      </c>
      <c r="UTK89" s="651">
        <v>0</v>
      </c>
      <c r="UTL89" s="651">
        <v>0</v>
      </c>
      <c r="UTM89" s="651">
        <v>0</v>
      </c>
      <c r="UTN89" s="651">
        <v>0</v>
      </c>
      <c r="UTO89" s="651">
        <v>0</v>
      </c>
      <c r="UTP89" s="651">
        <v>0</v>
      </c>
      <c r="UTQ89" s="651">
        <v>0</v>
      </c>
      <c r="UTR89" s="651">
        <v>0</v>
      </c>
      <c r="UTS89" s="651">
        <v>0</v>
      </c>
      <c r="UTT89" s="651">
        <v>0</v>
      </c>
      <c r="UTU89" s="651">
        <v>0</v>
      </c>
      <c r="UTV89" s="651">
        <v>0</v>
      </c>
      <c r="UTW89" s="651">
        <v>0</v>
      </c>
      <c r="UTX89" s="651">
        <v>0</v>
      </c>
      <c r="UTY89" s="651">
        <v>0</v>
      </c>
      <c r="UTZ89" s="651">
        <v>0</v>
      </c>
      <c r="UUA89" s="651">
        <v>0</v>
      </c>
      <c r="UUB89" s="651">
        <v>0</v>
      </c>
      <c r="UUC89" s="651">
        <v>0</v>
      </c>
      <c r="UUD89" s="651">
        <v>0</v>
      </c>
      <c r="UUE89" s="651">
        <v>0</v>
      </c>
      <c r="UUF89" s="651">
        <v>0</v>
      </c>
      <c r="UUG89" s="651">
        <v>0</v>
      </c>
      <c r="UUH89" s="651">
        <v>0</v>
      </c>
      <c r="UUI89" s="651">
        <v>0</v>
      </c>
      <c r="UUJ89" s="651">
        <v>0</v>
      </c>
      <c r="UUK89" s="651">
        <v>0</v>
      </c>
      <c r="UUL89" s="651">
        <v>0</v>
      </c>
      <c r="UUM89" s="651">
        <v>0</v>
      </c>
      <c r="UUN89" s="651">
        <v>0</v>
      </c>
      <c r="UUO89" s="651">
        <v>0</v>
      </c>
      <c r="UUP89" s="651">
        <v>0</v>
      </c>
      <c r="UUQ89" s="651">
        <v>0</v>
      </c>
      <c r="UUR89" s="651">
        <v>0</v>
      </c>
      <c r="UUS89" s="651">
        <v>0</v>
      </c>
      <c r="UUT89" s="651">
        <v>0</v>
      </c>
      <c r="UUU89" s="651">
        <v>0</v>
      </c>
      <c r="UUV89" s="651">
        <v>0</v>
      </c>
      <c r="UUW89" s="651">
        <v>0</v>
      </c>
      <c r="UUX89" s="651">
        <v>0</v>
      </c>
      <c r="UUY89" s="651">
        <v>0</v>
      </c>
      <c r="UUZ89" s="651">
        <v>0</v>
      </c>
      <c r="UVA89" s="651">
        <v>0</v>
      </c>
      <c r="UVB89" s="651">
        <v>0</v>
      </c>
      <c r="UVC89" s="651">
        <v>0</v>
      </c>
      <c r="UVD89" s="651">
        <v>0</v>
      </c>
      <c r="UVE89" s="651">
        <v>0</v>
      </c>
      <c r="UVF89" s="651">
        <v>0</v>
      </c>
      <c r="UVG89" s="651">
        <v>0</v>
      </c>
      <c r="UVH89" s="651">
        <v>0</v>
      </c>
      <c r="UVI89" s="651">
        <v>0</v>
      </c>
      <c r="UVJ89" s="651">
        <v>0</v>
      </c>
      <c r="UVK89" s="651">
        <v>0</v>
      </c>
      <c r="UVL89" s="651">
        <v>0</v>
      </c>
      <c r="UVM89" s="651">
        <v>0</v>
      </c>
      <c r="UVN89" s="651">
        <v>0</v>
      </c>
      <c r="UVO89" s="651">
        <v>0</v>
      </c>
      <c r="UVP89" s="651">
        <v>0</v>
      </c>
      <c r="UVQ89" s="651">
        <v>0</v>
      </c>
      <c r="UVR89" s="651">
        <v>0</v>
      </c>
      <c r="UVS89" s="651">
        <v>0</v>
      </c>
      <c r="UVT89" s="651">
        <v>0</v>
      </c>
      <c r="UVU89" s="651">
        <v>0</v>
      </c>
      <c r="UVV89" s="651">
        <v>0</v>
      </c>
      <c r="UVW89" s="651">
        <v>0</v>
      </c>
      <c r="UVX89" s="651">
        <v>0</v>
      </c>
      <c r="UVY89" s="651">
        <v>0</v>
      </c>
      <c r="UVZ89" s="651">
        <v>0</v>
      </c>
      <c r="UWA89" s="651">
        <v>0</v>
      </c>
      <c r="UWB89" s="651">
        <v>0</v>
      </c>
      <c r="UWC89" s="651">
        <v>0</v>
      </c>
      <c r="UWD89" s="651">
        <v>0</v>
      </c>
      <c r="UWE89" s="651">
        <v>0</v>
      </c>
      <c r="UWF89" s="651">
        <v>0</v>
      </c>
      <c r="UWG89" s="651">
        <v>0</v>
      </c>
      <c r="UWH89" s="651">
        <v>0</v>
      </c>
      <c r="UWI89" s="651">
        <v>0</v>
      </c>
      <c r="UWJ89" s="651">
        <v>0</v>
      </c>
      <c r="UWK89" s="651">
        <v>0</v>
      </c>
      <c r="UWL89" s="651">
        <v>0</v>
      </c>
      <c r="UWM89" s="651">
        <v>0</v>
      </c>
      <c r="UWN89" s="651">
        <v>0</v>
      </c>
      <c r="UWO89" s="651">
        <v>0</v>
      </c>
      <c r="UWP89" s="651">
        <v>0</v>
      </c>
      <c r="UWQ89" s="651">
        <v>0</v>
      </c>
      <c r="UWR89" s="651">
        <v>0</v>
      </c>
      <c r="UWS89" s="651">
        <v>0</v>
      </c>
      <c r="UWT89" s="651">
        <v>0</v>
      </c>
      <c r="UWU89" s="651">
        <v>0</v>
      </c>
      <c r="UWV89" s="651">
        <v>0</v>
      </c>
      <c r="UWW89" s="651">
        <v>0</v>
      </c>
      <c r="UWX89" s="651">
        <v>0</v>
      </c>
      <c r="UWY89" s="651">
        <v>0</v>
      </c>
      <c r="UWZ89" s="651">
        <v>0</v>
      </c>
      <c r="UXA89" s="651">
        <v>0</v>
      </c>
      <c r="UXB89" s="651">
        <v>0</v>
      </c>
      <c r="UXC89" s="651">
        <v>0</v>
      </c>
      <c r="UXD89" s="651">
        <v>0</v>
      </c>
      <c r="UXE89" s="651">
        <v>0</v>
      </c>
      <c r="UXF89" s="651">
        <v>0</v>
      </c>
      <c r="UXG89" s="651">
        <v>0</v>
      </c>
      <c r="UXH89" s="651">
        <v>0</v>
      </c>
      <c r="UXI89" s="651">
        <v>0</v>
      </c>
      <c r="UXJ89" s="651">
        <v>0</v>
      </c>
      <c r="UXK89" s="651">
        <v>0</v>
      </c>
      <c r="UXL89" s="651">
        <v>0</v>
      </c>
      <c r="UXM89" s="651">
        <v>0</v>
      </c>
      <c r="UXN89" s="651">
        <v>0</v>
      </c>
      <c r="UXO89" s="651">
        <v>0</v>
      </c>
      <c r="UXP89" s="651">
        <v>0</v>
      </c>
      <c r="UXQ89" s="651">
        <v>0</v>
      </c>
      <c r="UXR89" s="651">
        <v>0</v>
      </c>
      <c r="UXS89" s="651">
        <v>0</v>
      </c>
      <c r="UXT89" s="651">
        <v>0</v>
      </c>
      <c r="UXU89" s="651">
        <v>0</v>
      </c>
      <c r="UXV89" s="651">
        <v>0</v>
      </c>
      <c r="UXW89" s="651">
        <v>0</v>
      </c>
      <c r="UXX89" s="651">
        <v>0</v>
      </c>
      <c r="UXY89" s="651">
        <v>0</v>
      </c>
      <c r="UXZ89" s="651">
        <v>0</v>
      </c>
      <c r="UYA89" s="651">
        <v>0</v>
      </c>
      <c r="UYB89" s="651">
        <v>0</v>
      </c>
      <c r="UYC89" s="651">
        <v>0</v>
      </c>
      <c r="UYD89" s="651">
        <v>0</v>
      </c>
      <c r="UYE89" s="651">
        <v>0</v>
      </c>
      <c r="UYF89" s="651">
        <v>0</v>
      </c>
      <c r="UYG89" s="651">
        <v>0</v>
      </c>
      <c r="UYH89" s="651">
        <v>0</v>
      </c>
      <c r="UYI89" s="651">
        <v>0</v>
      </c>
      <c r="UYJ89" s="651">
        <v>0</v>
      </c>
      <c r="UYK89" s="651">
        <v>0</v>
      </c>
      <c r="UYL89" s="651">
        <v>0</v>
      </c>
      <c r="UYM89" s="651">
        <v>0</v>
      </c>
      <c r="UYN89" s="651">
        <v>0</v>
      </c>
      <c r="UYO89" s="651">
        <v>0</v>
      </c>
      <c r="UYP89" s="651">
        <v>0</v>
      </c>
      <c r="UYQ89" s="651">
        <v>0</v>
      </c>
      <c r="UYR89" s="651">
        <v>0</v>
      </c>
      <c r="UYS89" s="651">
        <v>0</v>
      </c>
      <c r="UYT89" s="651">
        <v>0</v>
      </c>
      <c r="UYU89" s="651">
        <v>0</v>
      </c>
      <c r="UYV89" s="651">
        <v>0</v>
      </c>
      <c r="UYW89" s="651">
        <v>0</v>
      </c>
      <c r="UYX89" s="651">
        <v>0</v>
      </c>
      <c r="UYY89" s="651">
        <v>0</v>
      </c>
      <c r="UYZ89" s="651">
        <v>0</v>
      </c>
      <c r="UZA89" s="651">
        <v>0</v>
      </c>
      <c r="UZB89" s="651">
        <v>0</v>
      </c>
      <c r="UZC89" s="651">
        <v>0</v>
      </c>
      <c r="UZD89" s="651">
        <v>0</v>
      </c>
      <c r="UZE89" s="651">
        <v>0</v>
      </c>
      <c r="UZF89" s="651">
        <v>0</v>
      </c>
      <c r="UZG89" s="651">
        <v>0</v>
      </c>
      <c r="UZH89" s="651">
        <v>0</v>
      </c>
      <c r="UZI89" s="651">
        <v>0</v>
      </c>
      <c r="UZJ89" s="651">
        <v>0</v>
      </c>
      <c r="UZK89" s="651">
        <v>0</v>
      </c>
      <c r="UZL89" s="651">
        <v>0</v>
      </c>
      <c r="UZM89" s="651">
        <v>0</v>
      </c>
      <c r="UZN89" s="651">
        <v>0</v>
      </c>
      <c r="UZO89" s="651">
        <v>0</v>
      </c>
      <c r="UZP89" s="651">
        <v>0</v>
      </c>
      <c r="UZQ89" s="651">
        <v>0</v>
      </c>
      <c r="UZR89" s="651">
        <v>0</v>
      </c>
      <c r="UZS89" s="651">
        <v>0</v>
      </c>
      <c r="UZT89" s="651">
        <v>0</v>
      </c>
      <c r="UZU89" s="651">
        <v>0</v>
      </c>
      <c r="UZV89" s="651">
        <v>0</v>
      </c>
      <c r="UZW89" s="651">
        <v>0</v>
      </c>
      <c r="UZX89" s="651">
        <v>0</v>
      </c>
      <c r="UZY89" s="651">
        <v>0</v>
      </c>
      <c r="UZZ89" s="651">
        <v>0</v>
      </c>
      <c r="VAA89" s="651">
        <v>0</v>
      </c>
      <c r="VAB89" s="651">
        <v>0</v>
      </c>
      <c r="VAC89" s="651">
        <v>0</v>
      </c>
      <c r="VAD89" s="651">
        <v>0</v>
      </c>
      <c r="VAE89" s="651">
        <v>0</v>
      </c>
      <c r="VAF89" s="651">
        <v>0</v>
      </c>
      <c r="VAG89" s="651">
        <v>0</v>
      </c>
      <c r="VAH89" s="651">
        <v>0</v>
      </c>
      <c r="VAI89" s="651">
        <v>0</v>
      </c>
      <c r="VAJ89" s="651">
        <v>0</v>
      </c>
      <c r="VAK89" s="651">
        <v>0</v>
      </c>
      <c r="VAL89" s="651">
        <v>0</v>
      </c>
      <c r="VAM89" s="651">
        <v>0</v>
      </c>
      <c r="VAN89" s="651">
        <v>0</v>
      </c>
      <c r="VAO89" s="651">
        <v>0</v>
      </c>
      <c r="VAP89" s="651">
        <v>0</v>
      </c>
      <c r="VAQ89" s="651">
        <v>0</v>
      </c>
      <c r="VAR89" s="651">
        <v>0</v>
      </c>
      <c r="VAS89" s="651">
        <v>0</v>
      </c>
      <c r="VAT89" s="651">
        <v>0</v>
      </c>
      <c r="VAU89" s="651">
        <v>0</v>
      </c>
      <c r="VAV89" s="651">
        <v>0</v>
      </c>
      <c r="VAW89" s="651">
        <v>0</v>
      </c>
      <c r="VAX89" s="651">
        <v>0</v>
      </c>
      <c r="VAY89" s="651">
        <v>0</v>
      </c>
      <c r="VAZ89" s="651">
        <v>0</v>
      </c>
      <c r="VBA89" s="651">
        <v>0</v>
      </c>
      <c r="VBB89" s="651">
        <v>0</v>
      </c>
      <c r="VBC89" s="651">
        <v>0</v>
      </c>
      <c r="VBD89" s="651">
        <v>0</v>
      </c>
      <c r="VBE89" s="651">
        <v>0</v>
      </c>
      <c r="VBF89" s="651">
        <v>0</v>
      </c>
      <c r="VBG89" s="651">
        <v>0</v>
      </c>
      <c r="VBH89" s="651">
        <v>0</v>
      </c>
      <c r="VBI89" s="651">
        <v>0</v>
      </c>
      <c r="VBJ89" s="651">
        <v>0</v>
      </c>
      <c r="VBK89" s="651">
        <v>0</v>
      </c>
      <c r="VBL89" s="651">
        <v>0</v>
      </c>
      <c r="VBM89" s="651">
        <v>0</v>
      </c>
      <c r="VBN89" s="651">
        <v>0</v>
      </c>
      <c r="VBO89" s="651">
        <v>0</v>
      </c>
      <c r="VBP89" s="651">
        <v>0</v>
      </c>
      <c r="VBQ89" s="651">
        <v>0</v>
      </c>
      <c r="VBR89" s="651">
        <v>0</v>
      </c>
      <c r="VBS89" s="651">
        <v>0</v>
      </c>
      <c r="VBT89" s="651">
        <v>0</v>
      </c>
      <c r="VBU89" s="651">
        <v>0</v>
      </c>
      <c r="VBV89" s="651">
        <v>0</v>
      </c>
      <c r="VBW89" s="651">
        <v>0</v>
      </c>
      <c r="VBX89" s="651">
        <v>0</v>
      </c>
      <c r="VBY89" s="651">
        <v>0</v>
      </c>
      <c r="VBZ89" s="651">
        <v>0</v>
      </c>
      <c r="VCA89" s="651">
        <v>0</v>
      </c>
      <c r="VCB89" s="651">
        <v>0</v>
      </c>
      <c r="VCC89" s="651">
        <v>0</v>
      </c>
      <c r="VCD89" s="651">
        <v>0</v>
      </c>
      <c r="VCE89" s="651">
        <v>0</v>
      </c>
      <c r="VCF89" s="651">
        <v>0</v>
      </c>
      <c r="VCG89" s="651">
        <v>0</v>
      </c>
      <c r="VCH89" s="651">
        <v>0</v>
      </c>
      <c r="VCI89" s="651">
        <v>0</v>
      </c>
      <c r="VCJ89" s="651">
        <v>0</v>
      </c>
      <c r="VCK89" s="651">
        <v>0</v>
      </c>
      <c r="VCL89" s="651">
        <v>0</v>
      </c>
      <c r="VCM89" s="651">
        <v>0</v>
      </c>
      <c r="VCN89" s="651">
        <v>0</v>
      </c>
      <c r="VCO89" s="651">
        <v>0</v>
      </c>
      <c r="VCP89" s="651">
        <v>0</v>
      </c>
      <c r="VCQ89" s="651">
        <v>0</v>
      </c>
      <c r="VCR89" s="651">
        <v>0</v>
      </c>
      <c r="VCS89" s="651">
        <v>0</v>
      </c>
      <c r="VCT89" s="651">
        <v>0</v>
      </c>
      <c r="VCU89" s="651">
        <v>0</v>
      </c>
      <c r="VCV89" s="651">
        <v>0</v>
      </c>
      <c r="VCW89" s="651">
        <v>0</v>
      </c>
      <c r="VCX89" s="651">
        <v>0</v>
      </c>
      <c r="VCY89" s="651">
        <v>0</v>
      </c>
      <c r="VCZ89" s="651">
        <v>0</v>
      </c>
      <c r="VDA89" s="651">
        <v>0</v>
      </c>
      <c r="VDB89" s="651">
        <v>0</v>
      </c>
      <c r="VDC89" s="651">
        <v>0</v>
      </c>
      <c r="VDD89" s="651">
        <v>0</v>
      </c>
      <c r="VDE89" s="651">
        <v>0</v>
      </c>
      <c r="VDF89" s="651">
        <v>0</v>
      </c>
      <c r="VDG89" s="651">
        <v>0</v>
      </c>
      <c r="VDH89" s="651">
        <v>0</v>
      </c>
      <c r="VDI89" s="651">
        <v>0</v>
      </c>
      <c r="VDJ89" s="651">
        <v>0</v>
      </c>
      <c r="VDK89" s="651">
        <v>0</v>
      </c>
      <c r="VDL89" s="651">
        <v>0</v>
      </c>
      <c r="VDM89" s="651">
        <v>0</v>
      </c>
      <c r="VDN89" s="651">
        <v>0</v>
      </c>
      <c r="VDO89" s="651">
        <v>0</v>
      </c>
      <c r="VDP89" s="651">
        <v>0</v>
      </c>
      <c r="VDQ89" s="651">
        <v>0</v>
      </c>
      <c r="VDR89" s="651">
        <v>0</v>
      </c>
      <c r="VDS89" s="651">
        <v>0</v>
      </c>
      <c r="VDT89" s="651">
        <v>0</v>
      </c>
      <c r="VDU89" s="651">
        <v>0</v>
      </c>
      <c r="VDV89" s="651">
        <v>0</v>
      </c>
      <c r="VDW89" s="651">
        <v>0</v>
      </c>
      <c r="VDX89" s="651">
        <v>0</v>
      </c>
      <c r="VDY89" s="651">
        <v>0</v>
      </c>
      <c r="VDZ89" s="651">
        <v>0</v>
      </c>
      <c r="VEA89" s="651">
        <v>0</v>
      </c>
      <c r="VEB89" s="651">
        <v>0</v>
      </c>
      <c r="VEC89" s="651">
        <v>0</v>
      </c>
      <c r="VED89" s="651">
        <v>0</v>
      </c>
      <c r="VEE89" s="651">
        <v>0</v>
      </c>
      <c r="VEF89" s="651">
        <v>0</v>
      </c>
      <c r="VEG89" s="651">
        <v>0</v>
      </c>
      <c r="VEH89" s="651">
        <v>0</v>
      </c>
      <c r="VEI89" s="651">
        <v>0</v>
      </c>
      <c r="VEJ89" s="651">
        <v>0</v>
      </c>
      <c r="VEK89" s="651">
        <v>0</v>
      </c>
      <c r="VEL89" s="651">
        <v>0</v>
      </c>
      <c r="VEM89" s="651">
        <v>0</v>
      </c>
      <c r="VEN89" s="651">
        <v>0</v>
      </c>
      <c r="VEO89" s="651">
        <v>0</v>
      </c>
      <c r="VEP89" s="651">
        <v>0</v>
      </c>
      <c r="VEQ89" s="651">
        <v>0</v>
      </c>
      <c r="VER89" s="651">
        <v>0</v>
      </c>
      <c r="VES89" s="651">
        <v>0</v>
      </c>
      <c r="VET89" s="651">
        <v>0</v>
      </c>
      <c r="VEU89" s="651">
        <v>0</v>
      </c>
      <c r="VEV89" s="651">
        <v>0</v>
      </c>
      <c r="VEW89" s="651">
        <v>0</v>
      </c>
      <c r="VEX89" s="651">
        <v>0</v>
      </c>
      <c r="VEY89" s="651">
        <v>0</v>
      </c>
      <c r="VEZ89" s="651">
        <v>0</v>
      </c>
      <c r="VFA89" s="651">
        <v>0</v>
      </c>
      <c r="VFB89" s="651">
        <v>0</v>
      </c>
      <c r="VFC89" s="651">
        <v>0</v>
      </c>
      <c r="VFD89" s="651">
        <v>0</v>
      </c>
      <c r="VFE89" s="651">
        <v>0</v>
      </c>
      <c r="VFF89" s="651">
        <v>0</v>
      </c>
      <c r="VFG89" s="651">
        <v>0</v>
      </c>
      <c r="VFH89" s="651">
        <v>0</v>
      </c>
      <c r="VFI89" s="651">
        <v>0</v>
      </c>
      <c r="VFJ89" s="651">
        <v>0</v>
      </c>
      <c r="VFK89" s="651">
        <v>0</v>
      </c>
      <c r="VFL89" s="651">
        <v>0</v>
      </c>
      <c r="VFM89" s="651">
        <v>0</v>
      </c>
      <c r="VFN89" s="651">
        <v>0</v>
      </c>
      <c r="VFO89" s="651">
        <v>0</v>
      </c>
      <c r="VFP89" s="651">
        <v>0</v>
      </c>
      <c r="VFQ89" s="651">
        <v>0</v>
      </c>
      <c r="VFR89" s="651">
        <v>0</v>
      </c>
      <c r="VFS89" s="651">
        <v>0</v>
      </c>
      <c r="VFT89" s="651">
        <v>0</v>
      </c>
      <c r="VFU89" s="651">
        <v>0</v>
      </c>
      <c r="VFV89" s="651">
        <v>0</v>
      </c>
      <c r="VFW89" s="651">
        <v>0</v>
      </c>
      <c r="VFX89" s="651">
        <v>0</v>
      </c>
      <c r="VFY89" s="651">
        <v>0</v>
      </c>
      <c r="VFZ89" s="651">
        <v>0</v>
      </c>
      <c r="VGA89" s="651">
        <v>0</v>
      </c>
      <c r="VGB89" s="651">
        <v>0</v>
      </c>
      <c r="VGC89" s="651">
        <v>0</v>
      </c>
      <c r="VGD89" s="651">
        <v>0</v>
      </c>
      <c r="VGE89" s="651">
        <v>0</v>
      </c>
      <c r="VGF89" s="651">
        <v>0</v>
      </c>
      <c r="VGG89" s="651">
        <v>0</v>
      </c>
      <c r="VGH89" s="651">
        <v>0</v>
      </c>
      <c r="VGI89" s="651">
        <v>0</v>
      </c>
      <c r="VGJ89" s="651">
        <v>0</v>
      </c>
      <c r="VGK89" s="651">
        <v>0</v>
      </c>
      <c r="VGL89" s="651">
        <v>0</v>
      </c>
      <c r="VGM89" s="651">
        <v>0</v>
      </c>
      <c r="VGN89" s="651">
        <v>0</v>
      </c>
      <c r="VGO89" s="651">
        <v>0</v>
      </c>
      <c r="VGP89" s="651">
        <v>0</v>
      </c>
      <c r="VGQ89" s="651">
        <v>0</v>
      </c>
      <c r="VGR89" s="651">
        <v>0</v>
      </c>
      <c r="VGS89" s="651">
        <v>0</v>
      </c>
      <c r="VGT89" s="651">
        <v>0</v>
      </c>
      <c r="VGU89" s="651">
        <v>0</v>
      </c>
      <c r="VGV89" s="651">
        <v>0</v>
      </c>
      <c r="VGW89" s="651">
        <v>0</v>
      </c>
      <c r="VGX89" s="651">
        <v>0</v>
      </c>
      <c r="VGY89" s="651">
        <v>0</v>
      </c>
      <c r="VGZ89" s="651">
        <v>0</v>
      </c>
      <c r="VHA89" s="651">
        <v>0</v>
      </c>
      <c r="VHB89" s="651">
        <v>0</v>
      </c>
      <c r="VHC89" s="651">
        <v>0</v>
      </c>
      <c r="VHD89" s="651">
        <v>0</v>
      </c>
      <c r="VHE89" s="651">
        <v>0</v>
      </c>
      <c r="VHF89" s="651">
        <v>0</v>
      </c>
      <c r="VHG89" s="651">
        <v>0</v>
      </c>
      <c r="VHH89" s="651">
        <v>0</v>
      </c>
      <c r="VHI89" s="651">
        <v>0</v>
      </c>
      <c r="VHJ89" s="651">
        <v>0</v>
      </c>
      <c r="VHK89" s="651">
        <v>0</v>
      </c>
      <c r="VHL89" s="651">
        <v>0</v>
      </c>
      <c r="VHM89" s="651">
        <v>0</v>
      </c>
      <c r="VHN89" s="651">
        <v>0</v>
      </c>
      <c r="VHO89" s="651">
        <v>0</v>
      </c>
      <c r="VHP89" s="651">
        <v>0</v>
      </c>
      <c r="VHQ89" s="651">
        <v>0</v>
      </c>
      <c r="VHR89" s="651">
        <v>0</v>
      </c>
      <c r="VHS89" s="651">
        <v>0</v>
      </c>
      <c r="VHT89" s="651">
        <v>0</v>
      </c>
      <c r="VHU89" s="651">
        <v>0</v>
      </c>
      <c r="VHV89" s="651">
        <v>0</v>
      </c>
      <c r="VHW89" s="651">
        <v>0</v>
      </c>
      <c r="VHX89" s="651">
        <v>0</v>
      </c>
      <c r="VHY89" s="651">
        <v>0</v>
      </c>
      <c r="VHZ89" s="651">
        <v>0</v>
      </c>
      <c r="VIA89" s="651">
        <v>0</v>
      </c>
      <c r="VIB89" s="651">
        <v>0</v>
      </c>
      <c r="VIC89" s="651">
        <v>0</v>
      </c>
      <c r="VID89" s="651">
        <v>0</v>
      </c>
      <c r="VIE89" s="651">
        <v>0</v>
      </c>
      <c r="VIF89" s="651">
        <v>0</v>
      </c>
      <c r="VIG89" s="651">
        <v>0</v>
      </c>
      <c r="VIH89" s="651">
        <v>0</v>
      </c>
      <c r="VII89" s="651">
        <v>0</v>
      </c>
      <c r="VIJ89" s="651">
        <v>0</v>
      </c>
      <c r="VIK89" s="651">
        <v>0</v>
      </c>
      <c r="VIL89" s="651">
        <v>0</v>
      </c>
      <c r="VIM89" s="651">
        <v>0</v>
      </c>
      <c r="VIN89" s="651">
        <v>0</v>
      </c>
      <c r="VIO89" s="651">
        <v>0</v>
      </c>
      <c r="VIP89" s="651">
        <v>0</v>
      </c>
      <c r="VIQ89" s="651">
        <v>0</v>
      </c>
      <c r="VIR89" s="651">
        <v>0</v>
      </c>
      <c r="VIS89" s="651">
        <v>0</v>
      </c>
      <c r="VIT89" s="651">
        <v>0</v>
      </c>
      <c r="VIU89" s="651">
        <v>0</v>
      </c>
      <c r="VIV89" s="651">
        <v>0</v>
      </c>
      <c r="VIW89" s="651">
        <v>0</v>
      </c>
      <c r="VIX89" s="651">
        <v>0</v>
      </c>
      <c r="VIY89" s="651">
        <v>0</v>
      </c>
      <c r="VIZ89" s="651">
        <v>0</v>
      </c>
      <c r="VJA89" s="651">
        <v>0</v>
      </c>
      <c r="VJB89" s="651">
        <v>0</v>
      </c>
      <c r="VJC89" s="651">
        <v>0</v>
      </c>
      <c r="VJD89" s="651">
        <v>0</v>
      </c>
      <c r="VJE89" s="651">
        <v>0</v>
      </c>
      <c r="VJF89" s="651">
        <v>0</v>
      </c>
      <c r="VJG89" s="651">
        <v>0</v>
      </c>
      <c r="VJH89" s="651">
        <v>0</v>
      </c>
      <c r="VJI89" s="651">
        <v>0</v>
      </c>
      <c r="VJJ89" s="651">
        <v>0</v>
      </c>
      <c r="VJK89" s="651">
        <v>0</v>
      </c>
      <c r="VJL89" s="651">
        <v>0</v>
      </c>
      <c r="VJM89" s="651">
        <v>0</v>
      </c>
      <c r="VJN89" s="651">
        <v>0</v>
      </c>
      <c r="VJO89" s="651">
        <v>0</v>
      </c>
      <c r="VJP89" s="651">
        <v>0</v>
      </c>
      <c r="VJQ89" s="651">
        <v>0</v>
      </c>
      <c r="VJR89" s="651">
        <v>0</v>
      </c>
      <c r="VJS89" s="651">
        <v>0</v>
      </c>
      <c r="VJT89" s="651">
        <v>0</v>
      </c>
      <c r="VJU89" s="651">
        <v>0</v>
      </c>
      <c r="VJV89" s="651">
        <v>0</v>
      </c>
      <c r="VJW89" s="651">
        <v>0</v>
      </c>
      <c r="VJX89" s="651">
        <v>0</v>
      </c>
      <c r="VJY89" s="651">
        <v>0</v>
      </c>
      <c r="VJZ89" s="651">
        <v>0</v>
      </c>
      <c r="VKA89" s="651">
        <v>0</v>
      </c>
      <c r="VKB89" s="651">
        <v>0</v>
      </c>
      <c r="VKC89" s="651">
        <v>0</v>
      </c>
      <c r="VKD89" s="651">
        <v>0</v>
      </c>
      <c r="VKE89" s="651">
        <v>0</v>
      </c>
      <c r="VKF89" s="651">
        <v>0</v>
      </c>
      <c r="VKG89" s="651">
        <v>0</v>
      </c>
      <c r="VKH89" s="651">
        <v>0</v>
      </c>
      <c r="VKI89" s="651">
        <v>0</v>
      </c>
      <c r="VKJ89" s="651">
        <v>0</v>
      </c>
      <c r="VKK89" s="651">
        <v>0</v>
      </c>
      <c r="VKL89" s="651">
        <v>0</v>
      </c>
      <c r="VKM89" s="651">
        <v>0</v>
      </c>
      <c r="VKN89" s="651">
        <v>0</v>
      </c>
      <c r="VKO89" s="651">
        <v>0</v>
      </c>
      <c r="VKP89" s="651">
        <v>0</v>
      </c>
      <c r="VKQ89" s="651">
        <v>0</v>
      </c>
      <c r="VKR89" s="651">
        <v>0</v>
      </c>
      <c r="VKS89" s="651">
        <v>0</v>
      </c>
      <c r="VKT89" s="651">
        <v>0</v>
      </c>
      <c r="VKU89" s="651">
        <v>0</v>
      </c>
      <c r="VKV89" s="651">
        <v>0</v>
      </c>
      <c r="VKW89" s="651">
        <v>0</v>
      </c>
      <c r="VKX89" s="651">
        <v>0</v>
      </c>
      <c r="VKY89" s="651">
        <v>0</v>
      </c>
      <c r="VKZ89" s="651">
        <v>0</v>
      </c>
      <c r="VLA89" s="651">
        <v>0</v>
      </c>
      <c r="VLB89" s="651">
        <v>0</v>
      </c>
      <c r="VLC89" s="651">
        <v>0</v>
      </c>
      <c r="VLD89" s="651">
        <v>0</v>
      </c>
      <c r="VLE89" s="651">
        <v>0</v>
      </c>
      <c r="VLF89" s="651">
        <v>0</v>
      </c>
      <c r="VLG89" s="651">
        <v>0</v>
      </c>
      <c r="VLH89" s="651">
        <v>0</v>
      </c>
      <c r="VLI89" s="651">
        <v>0</v>
      </c>
      <c r="VLJ89" s="651">
        <v>0</v>
      </c>
      <c r="VLK89" s="651">
        <v>0</v>
      </c>
      <c r="VLL89" s="651">
        <v>0</v>
      </c>
      <c r="VLM89" s="651">
        <v>0</v>
      </c>
      <c r="VLN89" s="651">
        <v>0</v>
      </c>
      <c r="VLO89" s="651">
        <v>0</v>
      </c>
      <c r="VLP89" s="651">
        <v>0</v>
      </c>
      <c r="VLQ89" s="651">
        <v>0</v>
      </c>
      <c r="VLR89" s="651">
        <v>0</v>
      </c>
      <c r="VLS89" s="651">
        <v>0</v>
      </c>
      <c r="VLT89" s="651">
        <v>0</v>
      </c>
      <c r="VLU89" s="651">
        <v>0</v>
      </c>
      <c r="VLV89" s="651">
        <v>0</v>
      </c>
      <c r="VLW89" s="651">
        <v>0</v>
      </c>
      <c r="VLX89" s="651">
        <v>0</v>
      </c>
      <c r="VLY89" s="651">
        <v>0</v>
      </c>
      <c r="VLZ89" s="651">
        <v>0</v>
      </c>
      <c r="VMA89" s="651">
        <v>0</v>
      </c>
      <c r="VMB89" s="651">
        <v>0</v>
      </c>
      <c r="VMC89" s="651">
        <v>0</v>
      </c>
      <c r="VMD89" s="651">
        <v>0</v>
      </c>
      <c r="VME89" s="651">
        <v>0</v>
      </c>
      <c r="VMF89" s="651">
        <v>0</v>
      </c>
      <c r="VMG89" s="651">
        <v>0</v>
      </c>
      <c r="VMH89" s="651">
        <v>0</v>
      </c>
      <c r="VMI89" s="651">
        <v>0</v>
      </c>
      <c r="VMJ89" s="651">
        <v>0</v>
      </c>
      <c r="VMK89" s="651">
        <v>0</v>
      </c>
      <c r="VML89" s="651">
        <v>0</v>
      </c>
      <c r="VMM89" s="651">
        <v>0</v>
      </c>
      <c r="VMN89" s="651">
        <v>0</v>
      </c>
      <c r="VMO89" s="651">
        <v>0</v>
      </c>
      <c r="VMP89" s="651">
        <v>0</v>
      </c>
      <c r="VMQ89" s="651">
        <v>0</v>
      </c>
      <c r="VMR89" s="651">
        <v>0</v>
      </c>
      <c r="VMS89" s="651">
        <v>0</v>
      </c>
      <c r="VMT89" s="651">
        <v>0</v>
      </c>
      <c r="VMU89" s="651">
        <v>0</v>
      </c>
      <c r="VMV89" s="651">
        <v>0</v>
      </c>
      <c r="VMW89" s="651">
        <v>0</v>
      </c>
      <c r="VMX89" s="651">
        <v>0</v>
      </c>
      <c r="VMY89" s="651">
        <v>0</v>
      </c>
      <c r="VMZ89" s="651">
        <v>0</v>
      </c>
      <c r="VNA89" s="651">
        <v>0</v>
      </c>
      <c r="VNB89" s="651">
        <v>0</v>
      </c>
      <c r="VNC89" s="651">
        <v>0</v>
      </c>
      <c r="VND89" s="651">
        <v>0</v>
      </c>
      <c r="VNE89" s="651">
        <v>0</v>
      </c>
      <c r="VNF89" s="651">
        <v>0</v>
      </c>
      <c r="VNG89" s="651">
        <v>0</v>
      </c>
      <c r="VNH89" s="651">
        <v>0</v>
      </c>
      <c r="VNI89" s="651">
        <v>0</v>
      </c>
      <c r="VNJ89" s="651">
        <v>0</v>
      </c>
      <c r="VNK89" s="651">
        <v>0</v>
      </c>
      <c r="VNL89" s="651">
        <v>0</v>
      </c>
      <c r="VNM89" s="651">
        <v>0</v>
      </c>
      <c r="VNN89" s="651">
        <v>0</v>
      </c>
      <c r="VNO89" s="651">
        <v>0</v>
      </c>
      <c r="VNP89" s="651">
        <v>0</v>
      </c>
      <c r="VNQ89" s="651">
        <v>0</v>
      </c>
      <c r="VNR89" s="651">
        <v>0</v>
      </c>
      <c r="VNS89" s="651">
        <v>0</v>
      </c>
      <c r="VNT89" s="651">
        <v>0</v>
      </c>
      <c r="VNU89" s="651">
        <v>0</v>
      </c>
      <c r="VNV89" s="651">
        <v>0</v>
      </c>
      <c r="VNW89" s="651">
        <v>0</v>
      </c>
      <c r="VNX89" s="651">
        <v>0</v>
      </c>
      <c r="VNY89" s="651">
        <v>0</v>
      </c>
      <c r="VNZ89" s="651">
        <v>0</v>
      </c>
      <c r="VOA89" s="651">
        <v>0</v>
      </c>
      <c r="VOB89" s="651">
        <v>0</v>
      </c>
      <c r="VOC89" s="651">
        <v>0</v>
      </c>
      <c r="VOD89" s="651">
        <v>0</v>
      </c>
      <c r="VOE89" s="651">
        <v>0</v>
      </c>
      <c r="VOF89" s="651">
        <v>0</v>
      </c>
      <c r="VOG89" s="651">
        <v>0</v>
      </c>
      <c r="VOH89" s="651">
        <v>0</v>
      </c>
      <c r="VOI89" s="651">
        <v>0</v>
      </c>
      <c r="VOJ89" s="651">
        <v>0</v>
      </c>
      <c r="VOK89" s="651">
        <v>0</v>
      </c>
      <c r="VOL89" s="651">
        <v>0</v>
      </c>
      <c r="VOM89" s="651">
        <v>0</v>
      </c>
      <c r="VON89" s="651">
        <v>0</v>
      </c>
      <c r="VOO89" s="651">
        <v>0</v>
      </c>
      <c r="VOP89" s="651">
        <v>0</v>
      </c>
      <c r="VOQ89" s="651">
        <v>0</v>
      </c>
      <c r="VOR89" s="651">
        <v>0</v>
      </c>
      <c r="VOS89" s="651">
        <v>0</v>
      </c>
      <c r="VOT89" s="651">
        <v>0</v>
      </c>
      <c r="VOU89" s="651">
        <v>0</v>
      </c>
      <c r="VOV89" s="651">
        <v>0</v>
      </c>
      <c r="VOW89" s="651">
        <v>0</v>
      </c>
      <c r="VOX89" s="651">
        <v>0</v>
      </c>
      <c r="VOY89" s="651">
        <v>0</v>
      </c>
      <c r="VOZ89" s="651">
        <v>0</v>
      </c>
      <c r="VPA89" s="651">
        <v>0</v>
      </c>
      <c r="VPB89" s="651">
        <v>0</v>
      </c>
      <c r="VPC89" s="651">
        <v>0</v>
      </c>
      <c r="VPD89" s="651">
        <v>0</v>
      </c>
      <c r="VPE89" s="651">
        <v>0</v>
      </c>
      <c r="VPF89" s="651">
        <v>0</v>
      </c>
      <c r="VPG89" s="651">
        <v>0</v>
      </c>
      <c r="VPH89" s="651">
        <v>0</v>
      </c>
      <c r="VPI89" s="651">
        <v>0</v>
      </c>
      <c r="VPJ89" s="651">
        <v>0</v>
      </c>
      <c r="VPK89" s="651">
        <v>0</v>
      </c>
      <c r="VPL89" s="651">
        <v>0</v>
      </c>
      <c r="VPM89" s="651">
        <v>0</v>
      </c>
      <c r="VPN89" s="651">
        <v>0</v>
      </c>
      <c r="VPO89" s="651">
        <v>0</v>
      </c>
      <c r="VPP89" s="651">
        <v>0</v>
      </c>
      <c r="VPQ89" s="651">
        <v>0</v>
      </c>
      <c r="VPR89" s="651">
        <v>0</v>
      </c>
      <c r="VPS89" s="651">
        <v>0</v>
      </c>
      <c r="VPT89" s="651">
        <v>0</v>
      </c>
      <c r="VPU89" s="651">
        <v>0</v>
      </c>
      <c r="VPV89" s="651">
        <v>0</v>
      </c>
      <c r="VPW89" s="651">
        <v>0</v>
      </c>
      <c r="VPX89" s="651">
        <v>0</v>
      </c>
      <c r="VPY89" s="651">
        <v>0</v>
      </c>
      <c r="VPZ89" s="651">
        <v>0</v>
      </c>
      <c r="VQA89" s="651">
        <v>0</v>
      </c>
      <c r="VQB89" s="651">
        <v>0</v>
      </c>
      <c r="VQC89" s="651">
        <v>0</v>
      </c>
      <c r="VQD89" s="651">
        <v>0</v>
      </c>
      <c r="VQE89" s="651">
        <v>0</v>
      </c>
      <c r="VQF89" s="651">
        <v>0</v>
      </c>
      <c r="VQG89" s="651">
        <v>0</v>
      </c>
      <c r="VQH89" s="651">
        <v>0</v>
      </c>
      <c r="VQI89" s="651">
        <v>0</v>
      </c>
      <c r="VQJ89" s="651">
        <v>0</v>
      </c>
      <c r="VQK89" s="651">
        <v>0</v>
      </c>
      <c r="VQL89" s="651">
        <v>0</v>
      </c>
      <c r="VQM89" s="651">
        <v>0</v>
      </c>
      <c r="VQN89" s="651">
        <v>0</v>
      </c>
      <c r="VQO89" s="651">
        <v>0</v>
      </c>
      <c r="VQP89" s="651">
        <v>0</v>
      </c>
      <c r="VQQ89" s="651">
        <v>0</v>
      </c>
      <c r="VQR89" s="651">
        <v>0</v>
      </c>
      <c r="VQS89" s="651">
        <v>0</v>
      </c>
      <c r="VQT89" s="651">
        <v>0</v>
      </c>
      <c r="VQU89" s="651">
        <v>0</v>
      </c>
      <c r="VQV89" s="651">
        <v>0</v>
      </c>
      <c r="VQW89" s="651">
        <v>0</v>
      </c>
      <c r="VQX89" s="651">
        <v>0</v>
      </c>
      <c r="VQY89" s="651">
        <v>0</v>
      </c>
      <c r="VQZ89" s="651">
        <v>0</v>
      </c>
      <c r="VRA89" s="651">
        <v>0</v>
      </c>
      <c r="VRB89" s="651">
        <v>0</v>
      </c>
      <c r="VRC89" s="651">
        <v>0</v>
      </c>
      <c r="VRD89" s="651">
        <v>0</v>
      </c>
      <c r="VRE89" s="651">
        <v>0</v>
      </c>
      <c r="VRF89" s="651">
        <v>0</v>
      </c>
      <c r="VRG89" s="651">
        <v>0</v>
      </c>
      <c r="VRH89" s="651">
        <v>0</v>
      </c>
      <c r="VRI89" s="651">
        <v>0</v>
      </c>
      <c r="VRJ89" s="651">
        <v>0</v>
      </c>
      <c r="VRK89" s="651">
        <v>0</v>
      </c>
      <c r="VRL89" s="651">
        <v>0</v>
      </c>
      <c r="VRM89" s="651">
        <v>0</v>
      </c>
      <c r="VRN89" s="651">
        <v>0</v>
      </c>
      <c r="VRO89" s="651">
        <v>0</v>
      </c>
      <c r="VRP89" s="651">
        <v>0</v>
      </c>
      <c r="VRQ89" s="651">
        <v>0</v>
      </c>
      <c r="VRR89" s="651">
        <v>0</v>
      </c>
      <c r="VRS89" s="651">
        <v>0</v>
      </c>
      <c r="VRT89" s="651">
        <v>0</v>
      </c>
      <c r="VRU89" s="651">
        <v>0</v>
      </c>
      <c r="VRV89" s="651">
        <v>0</v>
      </c>
      <c r="VRW89" s="651">
        <v>0</v>
      </c>
      <c r="VRX89" s="651">
        <v>0</v>
      </c>
      <c r="VRY89" s="651">
        <v>0</v>
      </c>
      <c r="VRZ89" s="651">
        <v>0</v>
      </c>
      <c r="VSA89" s="651">
        <v>0</v>
      </c>
      <c r="VSB89" s="651">
        <v>0</v>
      </c>
      <c r="VSC89" s="651">
        <v>0</v>
      </c>
      <c r="VSD89" s="651">
        <v>0</v>
      </c>
      <c r="VSE89" s="651">
        <v>0</v>
      </c>
      <c r="VSF89" s="651">
        <v>0</v>
      </c>
      <c r="VSG89" s="651">
        <v>0</v>
      </c>
      <c r="VSH89" s="651">
        <v>0</v>
      </c>
      <c r="VSI89" s="651">
        <v>0</v>
      </c>
      <c r="VSJ89" s="651">
        <v>0</v>
      </c>
      <c r="VSK89" s="651">
        <v>0</v>
      </c>
      <c r="VSL89" s="651">
        <v>0</v>
      </c>
      <c r="VSM89" s="651">
        <v>0</v>
      </c>
      <c r="VSN89" s="651">
        <v>0</v>
      </c>
      <c r="VSO89" s="651">
        <v>0</v>
      </c>
      <c r="VSP89" s="651">
        <v>0</v>
      </c>
      <c r="VSQ89" s="651">
        <v>0</v>
      </c>
      <c r="VSR89" s="651">
        <v>0</v>
      </c>
      <c r="VSS89" s="651">
        <v>0</v>
      </c>
      <c r="VST89" s="651">
        <v>0</v>
      </c>
      <c r="VSU89" s="651">
        <v>0</v>
      </c>
      <c r="VSV89" s="651">
        <v>0</v>
      </c>
      <c r="VSW89" s="651">
        <v>0</v>
      </c>
      <c r="VSX89" s="651">
        <v>0</v>
      </c>
      <c r="VSY89" s="651">
        <v>0</v>
      </c>
      <c r="VSZ89" s="651">
        <v>0</v>
      </c>
      <c r="VTA89" s="651">
        <v>0</v>
      </c>
      <c r="VTB89" s="651">
        <v>0</v>
      </c>
      <c r="VTC89" s="651">
        <v>0</v>
      </c>
      <c r="VTD89" s="651">
        <v>0</v>
      </c>
      <c r="VTE89" s="651">
        <v>0</v>
      </c>
      <c r="VTF89" s="651">
        <v>0</v>
      </c>
      <c r="VTG89" s="651">
        <v>0</v>
      </c>
      <c r="VTH89" s="651">
        <v>0</v>
      </c>
      <c r="VTI89" s="651">
        <v>0</v>
      </c>
      <c r="VTJ89" s="651">
        <v>0</v>
      </c>
      <c r="VTK89" s="651">
        <v>0</v>
      </c>
      <c r="VTL89" s="651">
        <v>0</v>
      </c>
      <c r="VTM89" s="651">
        <v>0</v>
      </c>
      <c r="VTN89" s="651">
        <v>0</v>
      </c>
      <c r="VTO89" s="651">
        <v>0</v>
      </c>
      <c r="VTP89" s="651">
        <v>0</v>
      </c>
      <c r="VTQ89" s="651">
        <v>0</v>
      </c>
      <c r="VTR89" s="651">
        <v>0</v>
      </c>
      <c r="VTS89" s="651">
        <v>0</v>
      </c>
      <c r="VTT89" s="651">
        <v>0</v>
      </c>
      <c r="VTU89" s="651">
        <v>0</v>
      </c>
      <c r="VTV89" s="651">
        <v>0</v>
      </c>
      <c r="VTW89" s="651">
        <v>0</v>
      </c>
      <c r="VTX89" s="651">
        <v>0</v>
      </c>
      <c r="VTY89" s="651">
        <v>0</v>
      </c>
      <c r="VTZ89" s="651">
        <v>0</v>
      </c>
      <c r="VUA89" s="651">
        <v>0</v>
      </c>
      <c r="VUB89" s="651">
        <v>0</v>
      </c>
      <c r="VUC89" s="651">
        <v>0</v>
      </c>
      <c r="VUD89" s="651">
        <v>0</v>
      </c>
      <c r="VUE89" s="651">
        <v>0</v>
      </c>
      <c r="VUF89" s="651">
        <v>0</v>
      </c>
      <c r="VUG89" s="651">
        <v>0</v>
      </c>
      <c r="VUH89" s="651">
        <v>0</v>
      </c>
      <c r="VUI89" s="651">
        <v>0</v>
      </c>
      <c r="VUJ89" s="651">
        <v>0</v>
      </c>
      <c r="VUK89" s="651">
        <v>0</v>
      </c>
      <c r="VUL89" s="651">
        <v>0</v>
      </c>
      <c r="VUM89" s="651">
        <v>0</v>
      </c>
      <c r="VUN89" s="651">
        <v>0</v>
      </c>
      <c r="VUO89" s="651">
        <v>0</v>
      </c>
      <c r="VUP89" s="651">
        <v>0</v>
      </c>
      <c r="VUQ89" s="651">
        <v>0</v>
      </c>
      <c r="VUR89" s="651">
        <v>0</v>
      </c>
      <c r="VUS89" s="651">
        <v>0</v>
      </c>
      <c r="VUT89" s="651">
        <v>0</v>
      </c>
      <c r="VUU89" s="651">
        <v>0</v>
      </c>
      <c r="VUV89" s="651">
        <v>0</v>
      </c>
      <c r="VUW89" s="651">
        <v>0</v>
      </c>
      <c r="VUX89" s="651">
        <v>0</v>
      </c>
      <c r="VUY89" s="651">
        <v>0</v>
      </c>
      <c r="VUZ89" s="651">
        <v>0</v>
      </c>
      <c r="VVA89" s="651">
        <v>0</v>
      </c>
      <c r="VVB89" s="651">
        <v>0</v>
      </c>
      <c r="VVC89" s="651">
        <v>0</v>
      </c>
      <c r="VVD89" s="651">
        <v>0</v>
      </c>
      <c r="VVE89" s="651">
        <v>0</v>
      </c>
      <c r="VVF89" s="651">
        <v>0</v>
      </c>
      <c r="VVG89" s="651">
        <v>0</v>
      </c>
      <c r="VVH89" s="651">
        <v>0</v>
      </c>
      <c r="VVI89" s="651">
        <v>0</v>
      </c>
      <c r="VVJ89" s="651">
        <v>0</v>
      </c>
      <c r="VVK89" s="651">
        <v>0</v>
      </c>
      <c r="VVL89" s="651">
        <v>0</v>
      </c>
      <c r="VVM89" s="651">
        <v>0</v>
      </c>
      <c r="VVN89" s="651">
        <v>0</v>
      </c>
      <c r="VVO89" s="651">
        <v>0</v>
      </c>
      <c r="VVP89" s="651">
        <v>0</v>
      </c>
      <c r="VVQ89" s="651">
        <v>0</v>
      </c>
      <c r="VVR89" s="651">
        <v>0</v>
      </c>
      <c r="VVS89" s="651">
        <v>0</v>
      </c>
      <c r="VVT89" s="651">
        <v>0</v>
      </c>
      <c r="VVU89" s="651">
        <v>0</v>
      </c>
      <c r="VVV89" s="651">
        <v>0</v>
      </c>
      <c r="VVW89" s="651">
        <v>0</v>
      </c>
      <c r="VVX89" s="651">
        <v>0</v>
      </c>
      <c r="VVY89" s="651">
        <v>0</v>
      </c>
      <c r="VVZ89" s="651">
        <v>0</v>
      </c>
      <c r="VWA89" s="651">
        <v>0</v>
      </c>
      <c r="VWB89" s="651">
        <v>0</v>
      </c>
      <c r="VWC89" s="651">
        <v>0</v>
      </c>
      <c r="VWD89" s="651">
        <v>0</v>
      </c>
      <c r="VWE89" s="651">
        <v>0</v>
      </c>
      <c r="VWF89" s="651">
        <v>0</v>
      </c>
      <c r="VWG89" s="651">
        <v>0</v>
      </c>
      <c r="VWH89" s="651">
        <v>0</v>
      </c>
      <c r="VWI89" s="651">
        <v>0</v>
      </c>
      <c r="VWJ89" s="651">
        <v>0</v>
      </c>
      <c r="VWK89" s="651">
        <v>0</v>
      </c>
      <c r="VWL89" s="651">
        <v>0</v>
      </c>
      <c r="VWM89" s="651">
        <v>0</v>
      </c>
      <c r="VWN89" s="651">
        <v>0</v>
      </c>
      <c r="VWO89" s="651">
        <v>0</v>
      </c>
      <c r="VWP89" s="651">
        <v>0</v>
      </c>
      <c r="VWQ89" s="651">
        <v>0</v>
      </c>
      <c r="VWR89" s="651">
        <v>0</v>
      </c>
      <c r="VWS89" s="651">
        <v>0</v>
      </c>
      <c r="VWT89" s="651">
        <v>0</v>
      </c>
      <c r="VWU89" s="651">
        <v>0</v>
      </c>
      <c r="VWV89" s="651">
        <v>0</v>
      </c>
      <c r="VWW89" s="651">
        <v>0</v>
      </c>
      <c r="VWX89" s="651">
        <v>0</v>
      </c>
      <c r="VWY89" s="651">
        <v>0</v>
      </c>
      <c r="VWZ89" s="651">
        <v>0</v>
      </c>
      <c r="VXA89" s="651">
        <v>0</v>
      </c>
      <c r="VXB89" s="651">
        <v>0</v>
      </c>
      <c r="VXC89" s="651">
        <v>0</v>
      </c>
      <c r="VXD89" s="651">
        <v>0</v>
      </c>
      <c r="VXE89" s="651">
        <v>0</v>
      </c>
      <c r="VXF89" s="651">
        <v>0</v>
      </c>
      <c r="VXG89" s="651">
        <v>0</v>
      </c>
      <c r="VXH89" s="651">
        <v>0</v>
      </c>
      <c r="VXI89" s="651">
        <v>0</v>
      </c>
      <c r="VXJ89" s="651">
        <v>0</v>
      </c>
      <c r="VXK89" s="651">
        <v>0</v>
      </c>
      <c r="VXL89" s="651">
        <v>0</v>
      </c>
      <c r="VXM89" s="651">
        <v>0</v>
      </c>
      <c r="VXN89" s="651">
        <v>0</v>
      </c>
      <c r="VXO89" s="651">
        <v>0</v>
      </c>
      <c r="VXP89" s="651">
        <v>0</v>
      </c>
      <c r="VXQ89" s="651">
        <v>0</v>
      </c>
      <c r="VXR89" s="651">
        <v>0</v>
      </c>
      <c r="VXS89" s="651">
        <v>0</v>
      </c>
      <c r="VXT89" s="651">
        <v>0</v>
      </c>
      <c r="VXU89" s="651">
        <v>0</v>
      </c>
      <c r="VXV89" s="651">
        <v>0</v>
      </c>
      <c r="VXW89" s="651">
        <v>0</v>
      </c>
      <c r="VXX89" s="651">
        <v>0</v>
      </c>
      <c r="VXY89" s="651">
        <v>0</v>
      </c>
      <c r="VXZ89" s="651">
        <v>0</v>
      </c>
      <c r="VYA89" s="651">
        <v>0</v>
      </c>
      <c r="VYB89" s="651">
        <v>0</v>
      </c>
      <c r="VYC89" s="651">
        <v>0</v>
      </c>
      <c r="VYD89" s="651">
        <v>0</v>
      </c>
      <c r="VYE89" s="651">
        <v>0</v>
      </c>
      <c r="VYF89" s="651">
        <v>0</v>
      </c>
      <c r="VYG89" s="651">
        <v>0</v>
      </c>
      <c r="VYH89" s="651">
        <v>0</v>
      </c>
      <c r="VYI89" s="651">
        <v>0</v>
      </c>
      <c r="VYJ89" s="651">
        <v>0</v>
      </c>
      <c r="VYK89" s="651">
        <v>0</v>
      </c>
      <c r="VYL89" s="651">
        <v>0</v>
      </c>
      <c r="VYM89" s="651">
        <v>0</v>
      </c>
      <c r="VYN89" s="651">
        <v>0</v>
      </c>
      <c r="VYO89" s="651">
        <v>0</v>
      </c>
      <c r="VYP89" s="651">
        <v>0</v>
      </c>
      <c r="VYQ89" s="651">
        <v>0</v>
      </c>
      <c r="VYR89" s="651">
        <v>0</v>
      </c>
      <c r="VYS89" s="651">
        <v>0</v>
      </c>
      <c r="VYT89" s="651">
        <v>0</v>
      </c>
      <c r="VYU89" s="651">
        <v>0</v>
      </c>
      <c r="VYV89" s="651">
        <v>0</v>
      </c>
      <c r="VYW89" s="651">
        <v>0</v>
      </c>
      <c r="VYX89" s="651">
        <v>0</v>
      </c>
      <c r="VYY89" s="651">
        <v>0</v>
      </c>
      <c r="VYZ89" s="651">
        <v>0</v>
      </c>
      <c r="VZA89" s="651">
        <v>0</v>
      </c>
      <c r="VZB89" s="651">
        <v>0</v>
      </c>
      <c r="VZC89" s="651">
        <v>0</v>
      </c>
      <c r="VZD89" s="651">
        <v>0</v>
      </c>
      <c r="VZE89" s="651">
        <v>0</v>
      </c>
      <c r="VZF89" s="651">
        <v>0</v>
      </c>
      <c r="VZG89" s="651">
        <v>0</v>
      </c>
      <c r="VZH89" s="651">
        <v>0</v>
      </c>
      <c r="VZI89" s="651">
        <v>0</v>
      </c>
      <c r="VZJ89" s="651">
        <v>0</v>
      </c>
      <c r="VZK89" s="651">
        <v>0</v>
      </c>
      <c r="VZL89" s="651">
        <v>0</v>
      </c>
      <c r="VZM89" s="651">
        <v>0</v>
      </c>
      <c r="VZN89" s="651">
        <v>0</v>
      </c>
      <c r="VZO89" s="651">
        <v>0</v>
      </c>
      <c r="VZP89" s="651">
        <v>0</v>
      </c>
      <c r="VZQ89" s="651">
        <v>0</v>
      </c>
      <c r="VZR89" s="651">
        <v>0</v>
      </c>
      <c r="VZS89" s="651">
        <v>0</v>
      </c>
      <c r="VZT89" s="651">
        <v>0</v>
      </c>
      <c r="VZU89" s="651">
        <v>0</v>
      </c>
      <c r="VZV89" s="651">
        <v>0</v>
      </c>
      <c r="VZW89" s="651">
        <v>0</v>
      </c>
      <c r="VZX89" s="651">
        <v>0</v>
      </c>
      <c r="VZY89" s="651">
        <v>0</v>
      </c>
      <c r="VZZ89" s="651">
        <v>0</v>
      </c>
      <c r="WAA89" s="651">
        <v>0</v>
      </c>
      <c r="WAB89" s="651">
        <v>0</v>
      </c>
      <c r="WAC89" s="651">
        <v>0</v>
      </c>
      <c r="WAD89" s="651">
        <v>0</v>
      </c>
      <c r="WAE89" s="651">
        <v>0</v>
      </c>
      <c r="WAF89" s="651">
        <v>0</v>
      </c>
      <c r="WAG89" s="651">
        <v>0</v>
      </c>
      <c r="WAH89" s="651">
        <v>0</v>
      </c>
      <c r="WAI89" s="651">
        <v>0</v>
      </c>
      <c r="WAJ89" s="651">
        <v>0</v>
      </c>
      <c r="WAK89" s="651">
        <v>0</v>
      </c>
      <c r="WAL89" s="651">
        <v>0</v>
      </c>
      <c r="WAM89" s="651">
        <v>0</v>
      </c>
      <c r="WAN89" s="651">
        <v>0</v>
      </c>
      <c r="WAO89" s="651">
        <v>0</v>
      </c>
      <c r="WAP89" s="651">
        <v>0</v>
      </c>
      <c r="WAQ89" s="651">
        <v>0</v>
      </c>
      <c r="WAR89" s="651">
        <v>0</v>
      </c>
      <c r="WAS89" s="651">
        <v>0</v>
      </c>
      <c r="WAT89" s="651">
        <v>0</v>
      </c>
      <c r="WAU89" s="651">
        <v>0</v>
      </c>
      <c r="WAV89" s="651">
        <v>0</v>
      </c>
      <c r="WAW89" s="651">
        <v>0</v>
      </c>
      <c r="WAX89" s="651">
        <v>0</v>
      </c>
      <c r="WAY89" s="651">
        <v>0</v>
      </c>
      <c r="WAZ89" s="651">
        <v>0</v>
      </c>
      <c r="WBA89" s="651">
        <v>0</v>
      </c>
      <c r="WBB89" s="651">
        <v>0</v>
      </c>
      <c r="WBC89" s="651">
        <v>0</v>
      </c>
      <c r="WBD89" s="651">
        <v>0</v>
      </c>
      <c r="WBE89" s="651">
        <v>0</v>
      </c>
      <c r="WBF89" s="651">
        <v>0</v>
      </c>
      <c r="WBG89" s="651">
        <v>0</v>
      </c>
      <c r="WBH89" s="651">
        <v>0</v>
      </c>
      <c r="WBI89" s="651">
        <v>0</v>
      </c>
      <c r="WBJ89" s="651">
        <v>0</v>
      </c>
      <c r="WBK89" s="651">
        <v>0</v>
      </c>
      <c r="WBL89" s="651">
        <v>0</v>
      </c>
      <c r="WBM89" s="651">
        <v>0</v>
      </c>
      <c r="WBN89" s="651">
        <v>0</v>
      </c>
      <c r="WBO89" s="651">
        <v>0</v>
      </c>
      <c r="WBP89" s="651">
        <v>0</v>
      </c>
      <c r="WBQ89" s="651">
        <v>0</v>
      </c>
      <c r="WBR89" s="651">
        <v>0</v>
      </c>
      <c r="WBS89" s="651">
        <v>0</v>
      </c>
      <c r="WBT89" s="651">
        <v>0</v>
      </c>
      <c r="WBU89" s="651">
        <v>0</v>
      </c>
      <c r="WBV89" s="651">
        <v>0</v>
      </c>
      <c r="WBW89" s="651">
        <v>0</v>
      </c>
      <c r="WBX89" s="651">
        <v>0</v>
      </c>
      <c r="WBY89" s="651">
        <v>0</v>
      </c>
      <c r="WBZ89" s="651">
        <v>0</v>
      </c>
      <c r="WCA89" s="651">
        <v>0</v>
      </c>
      <c r="WCB89" s="651">
        <v>0</v>
      </c>
      <c r="WCC89" s="651">
        <v>0</v>
      </c>
      <c r="WCD89" s="651">
        <v>0</v>
      </c>
      <c r="WCE89" s="651">
        <v>0</v>
      </c>
      <c r="WCF89" s="651">
        <v>0</v>
      </c>
      <c r="WCG89" s="651">
        <v>0</v>
      </c>
      <c r="WCH89" s="651">
        <v>0</v>
      </c>
      <c r="WCI89" s="651">
        <v>0</v>
      </c>
      <c r="WCJ89" s="651">
        <v>0</v>
      </c>
      <c r="WCK89" s="651">
        <v>0</v>
      </c>
      <c r="WCL89" s="651">
        <v>0</v>
      </c>
      <c r="WCM89" s="651">
        <v>0</v>
      </c>
      <c r="WCN89" s="651">
        <v>0</v>
      </c>
      <c r="WCO89" s="651">
        <v>0</v>
      </c>
      <c r="WCP89" s="651">
        <v>0</v>
      </c>
      <c r="WCQ89" s="651">
        <v>0</v>
      </c>
      <c r="WCR89" s="651">
        <v>0</v>
      </c>
      <c r="WCS89" s="651">
        <v>0</v>
      </c>
      <c r="WCT89" s="651">
        <v>0</v>
      </c>
      <c r="WCU89" s="651">
        <v>0</v>
      </c>
      <c r="WCV89" s="651">
        <v>0</v>
      </c>
      <c r="WCW89" s="651">
        <v>0</v>
      </c>
      <c r="WCX89" s="651">
        <v>0</v>
      </c>
      <c r="WCY89" s="651">
        <v>0</v>
      </c>
      <c r="WCZ89" s="651">
        <v>0</v>
      </c>
      <c r="WDA89" s="651">
        <v>0</v>
      </c>
      <c r="WDB89" s="651">
        <v>0</v>
      </c>
      <c r="WDC89" s="651">
        <v>0</v>
      </c>
      <c r="WDD89" s="651">
        <v>0</v>
      </c>
      <c r="WDE89" s="651">
        <v>0</v>
      </c>
      <c r="WDF89" s="651">
        <v>0</v>
      </c>
      <c r="WDG89" s="651">
        <v>0</v>
      </c>
      <c r="WDH89" s="651">
        <v>0</v>
      </c>
      <c r="WDI89" s="651">
        <v>0</v>
      </c>
      <c r="WDJ89" s="651">
        <v>0</v>
      </c>
      <c r="WDK89" s="651">
        <v>0</v>
      </c>
      <c r="WDL89" s="651">
        <v>0</v>
      </c>
      <c r="WDM89" s="651">
        <v>0</v>
      </c>
      <c r="WDN89" s="651">
        <v>0</v>
      </c>
      <c r="WDO89" s="651">
        <v>0</v>
      </c>
      <c r="WDP89" s="651">
        <v>0</v>
      </c>
      <c r="WDQ89" s="651">
        <v>0</v>
      </c>
      <c r="WDR89" s="651">
        <v>0</v>
      </c>
      <c r="WDS89" s="651">
        <v>0</v>
      </c>
      <c r="WDT89" s="651">
        <v>0</v>
      </c>
      <c r="WDU89" s="651">
        <v>0</v>
      </c>
      <c r="WDV89" s="651">
        <v>0</v>
      </c>
      <c r="WDW89" s="651">
        <v>0</v>
      </c>
      <c r="WDX89" s="651">
        <v>0</v>
      </c>
      <c r="WDY89" s="651">
        <v>0</v>
      </c>
      <c r="WDZ89" s="651">
        <v>0</v>
      </c>
      <c r="WEA89" s="651">
        <v>0</v>
      </c>
      <c r="WEB89" s="651">
        <v>0</v>
      </c>
      <c r="WEC89" s="651">
        <v>0</v>
      </c>
      <c r="WED89" s="651">
        <v>0</v>
      </c>
      <c r="WEE89" s="651">
        <v>0</v>
      </c>
      <c r="WEF89" s="651">
        <v>0</v>
      </c>
      <c r="WEG89" s="651">
        <v>0</v>
      </c>
      <c r="WEH89" s="651">
        <v>0</v>
      </c>
      <c r="WEI89" s="651">
        <v>0</v>
      </c>
      <c r="WEJ89" s="651">
        <v>0</v>
      </c>
      <c r="WEK89" s="651">
        <v>0</v>
      </c>
      <c r="WEL89" s="651">
        <v>0</v>
      </c>
      <c r="WEM89" s="651">
        <v>0</v>
      </c>
      <c r="WEN89" s="651">
        <v>0</v>
      </c>
      <c r="WEO89" s="651">
        <v>0</v>
      </c>
      <c r="WEP89" s="651">
        <v>0</v>
      </c>
      <c r="WEQ89" s="651">
        <v>0</v>
      </c>
      <c r="WER89" s="651">
        <v>0</v>
      </c>
      <c r="WES89" s="651">
        <v>0</v>
      </c>
      <c r="WET89" s="651">
        <v>0</v>
      </c>
      <c r="WEU89" s="651">
        <v>0</v>
      </c>
      <c r="WEV89" s="651">
        <v>0</v>
      </c>
      <c r="WEW89" s="651">
        <v>0</v>
      </c>
      <c r="WEX89" s="651">
        <v>0</v>
      </c>
      <c r="WEY89" s="651">
        <v>0</v>
      </c>
      <c r="WEZ89" s="651">
        <v>0</v>
      </c>
      <c r="WFA89" s="651">
        <v>0</v>
      </c>
      <c r="WFB89" s="651">
        <v>0</v>
      </c>
      <c r="WFC89" s="651">
        <v>0</v>
      </c>
      <c r="WFD89" s="651">
        <v>0</v>
      </c>
      <c r="WFE89" s="651">
        <v>0</v>
      </c>
      <c r="WFF89" s="651">
        <v>0</v>
      </c>
      <c r="WFG89" s="651">
        <v>0</v>
      </c>
      <c r="WFH89" s="651">
        <v>0</v>
      </c>
      <c r="WFI89" s="651">
        <v>0</v>
      </c>
      <c r="WFJ89" s="651">
        <v>0</v>
      </c>
      <c r="WFK89" s="651">
        <v>0</v>
      </c>
      <c r="WFL89" s="651">
        <v>0</v>
      </c>
      <c r="WFM89" s="651">
        <v>0</v>
      </c>
      <c r="WFN89" s="651">
        <v>0</v>
      </c>
      <c r="WFO89" s="651">
        <v>0</v>
      </c>
      <c r="WFP89" s="651">
        <v>0</v>
      </c>
      <c r="WFQ89" s="651">
        <v>0</v>
      </c>
      <c r="WFR89" s="651">
        <v>0</v>
      </c>
      <c r="WFS89" s="651">
        <v>0</v>
      </c>
      <c r="WFT89" s="651">
        <v>0</v>
      </c>
      <c r="WFU89" s="651">
        <v>0</v>
      </c>
      <c r="WFV89" s="651">
        <v>0</v>
      </c>
      <c r="WFW89" s="651">
        <v>0</v>
      </c>
      <c r="WFX89" s="651">
        <v>0</v>
      </c>
      <c r="WFY89" s="651">
        <v>0</v>
      </c>
      <c r="WFZ89" s="651">
        <v>0</v>
      </c>
      <c r="WGA89" s="651">
        <v>0</v>
      </c>
      <c r="WGB89" s="651">
        <v>0</v>
      </c>
      <c r="WGC89" s="651">
        <v>0</v>
      </c>
      <c r="WGD89" s="651">
        <v>0</v>
      </c>
      <c r="WGE89" s="651">
        <v>0</v>
      </c>
      <c r="WGF89" s="651">
        <v>0</v>
      </c>
      <c r="WGG89" s="651">
        <v>0</v>
      </c>
      <c r="WGH89" s="651">
        <v>0</v>
      </c>
      <c r="WGI89" s="651">
        <v>0</v>
      </c>
      <c r="WGJ89" s="651">
        <v>0</v>
      </c>
      <c r="WGK89" s="651">
        <v>0</v>
      </c>
      <c r="WGL89" s="651">
        <v>0</v>
      </c>
      <c r="WGM89" s="651">
        <v>0</v>
      </c>
      <c r="WGN89" s="651">
        <v>0</v>
      </c>
      <c r="WGO89" s="651">
        <v>0</v>
      </c>
      <c r="WGP89" s="651">
        <v>0</v>
      </c>
      <c r="WGQ89" s="651">
        <v>0</v>
      </c>
      <c r="WGR89" s="651">
        <v>0</v>
      </c>
      <c r="WGS89" s="651">
        <v>0</v>
      </c>
      <c r="WGT89" s="651">
        <v>0</v>
      </c>
      <c r="WGU89" s="651">
        <v>0</v>
      </c>
      <c r="WGV89" s="651">
        <v>0</v>
      </c>
      <c r="WGW89" s="651">
        <v>0</v>
      </c>
      <c r="WGX89" s="651">
        <v>0</v>
      </c>
      <c r="WGY89" s="651">
        <v>0</v>
      </c>
      <c r="WGZ89" s="651">
        <v>0</v>
      </c>
      <c r="WHA89" s="651">
        <v>0</v>
      </c>
      <c r="WHB89" s="651">
        <v>0</v>
      </c>
      <c r="WHC89" s="651">
        <v>0</v>
      </c>
      <c r="WHD89" s="651">
        <v>0</v>
      </c>
      <c r="WHE89" s="651">
        <v>0</v>
      </c>
      <c r="WHF89" s="651">
        <v>0</v>
      </c>
      <c r="WHG89" s="651">
        <v>0</v>
      </c>
      <c r="WHH89" s="651">
        <v>0</v>
      </c>
      <c r="WHI89" s="651">
        <v>0</v>
      </c>
      <c r="WHJ89" s="651">
        <v>0</v>
      </c>
      <c r="WHK89" s="651">
        <v>0</v>
      </c>
      <c r="WHL89" s="651">
        <v>0</v>
      </c>
      <c r="WHM89" s="651">
        <v>0</v>
      </c>
      <c r="WHN89" s="651">
        <v>0</v>
      </c>
      <c r="WHO89" s="651">
        <v>0</v>
      </c>
      <c r="WHP89" s="651">
        <v>0</v>
      </c>
      <c r="WHQ89" s="651">
        <v>0</v>
      </c>
      <c r="WHR89" s="651">
        <v>0</v>
      </c>
      <c r="WHS89" s="651">
        <v>0</v>
      </c>
      <c r="WHT89" s="651">
        <v>0</v>
      </c>
      <c r="WHU89" s="651">
        <v>0</v>
      </c>
      <c r="WHV89" s="651">
        <v>0</v>
      </c>
      <c r="WHW89" s="651">
        <v>0</v>
      </c>
      <c r="WHX89" s="651">
        <v>0</v>
      </c>
      <c r="WHY89" s="651">
        <v>0</v>
      </c>
      <c r="WHZ89" s="651">
        <v>0</v>
      </c>
      <c r="WIA89" s="651">
        <v>0</v>
      </c>
      <c r="WIB89" s="651">
        <v>0</v>
      </c>
      <c r="WIC89" s="651">
        <v>0</v>
      </c>
      <c r="WID89" s="651">
        <v>0</v>
      </c>
      <c r="WIE89" s="651">
        <v>0</v>
      </c>
      <c r="WIF89" s="651">
        <v>0</v>
      </c>
      <c r="WIG89" s="651">
        <v>0</v>
      </c>
      <c r="WIH89" s="651">
        <v>0</v>
      </c>
      <c r="WII89" s="651">
        <v>0</v>
      </c>
      <c r="WIJ89" s="651">
        <v>0</v>
      </c>
      <c r="WIK89" s="651">
        <v>0</v>
      </c>
      <c r="WIL89" s="651">
        <v>0</v>
      </c>
      <c r="WIM89" s="651">
        <v>0</v>
      </c>
      <c r="WIN89" s="651">
        <v>0</v>
      </c>
      <c r="WIO89" s="651">
        <v>0</v>
      </c>
      <c r="WIP89" s="651">
        <v>0</v>
      </c>
      <c r="WIQ89" s="651">
        <v>0</v>
      </c>
      <c r="WIR89" s="651">
        <v>0</v>
      </c>
      <c r="WIS89" s="651">
        <v>0</v>
      </c>
      <c r="WIT89" s="651">
        <v>0</v>
      </c>
      <c r="WIU89" s="651">
        <v>0</v>
      </c>
      <c r="WIV89" s="651">
        <v>0</v>
      </c>
      <c r="WIW89" s="651">
        <v>0</v>
      </c>
      <c r="WIX89" s="651">
        <v>0</v>
      </c>
      <c r="WIY89" s="651">
        <v>0</v>
      </c>
      <c r="WIZ89" s="651">
        <v>0</v>
      </c>
      <c r="WJA89" s="651">
        <v>0</v>
      </c>
      <c r="WJB89" s="651">
        <v>0</v>
      </c>
      <c r="WJC89" s="651">
        <v>0</v>
      </c>
      <c r="WJD89" s="651">
        <v>0</v>
      </c>
      <c r="WJE89" s="651">
        <v>0</v>
      </c>
      <c r="WJF89" s="651">
        <v>0</v>
      </c>
      <c r="WJG89" s="651">
        <v>0</v>
      </c>
      <c r="WJH89" s="651">
        <v>0</v>
      </c>
      <c r="WJI89" s="651">
        <v>0</v>
      </c>
      <c r="WJJ89" s="651">
        <v>0</v>
      </c>
      <c r="WJK89" s="651">
        <v>0</v>
      </c>
      <c r="WJL89" s="651">
        <v>0</v>
      </c>
      <c r="WJM89" s="651">
        <v>0</v>
      </c>
      <c r="WJN89" s="651">
        <v>0</v>
      </c>
      <c r="WJO89" s="651">
        <v>0</v>
      </c>
      <c r="WJP89" s="651">
        <v>0</v>
      </c>
      <c r="WJQ89" s="651">
        <v>0</v>
      </c>
      <c r="WJR89" s="651">
        <v>0</v>
      </c>
      <c r="WJS89" s="651">
        <v>0</v>
      </c>
      <c r="WJT89" s="651">
        <v>0</v>
      </c>
      <c r="WJU89" s="651">
        <v>0</v>
      </c>
      <c r="WJV89" s="651">
        <v>0</v>
      </c>
      <c r="WJW89" s="651">
        <v>0</v>
      </c>
      <c r="WJX89" s="651">
        <v>0</v>
      </c>
      <c r="WJY89" s="651">
        <v>0</v>
      </c>
      <c r="WJZ89" s="651">
        <v>0</v>
      </c>
      <c r="WKA89" s="651">
        <v>0</v>
      </c>
      <c r="WKB89" s="651">
        <v>0</v>
      </c>
      <c r="WKC89" s="651">
        <v>0</v>
      </c>
      <c r="WKD89" s="651">
        <v>0</v>
      </c>
      <c r="WKE89" s="651">
        <v>0</v>
      </c>
      <c r="WKF89" s="651">
        <v>0</v>
      </c>
      <c r="WKG89" s="651">
        <v>0</v>
      </c>
      <c r="WKH89" s="651">
        <v>0</v>
      </c>
      <c r="WKI89" s="651">
        <v>0</v>
      </c>
      <c r="WKJ89" s="651">
        <v>0</v>
      </c>
      <c r="WKK89" s="651">
        <v>0</v>
      </c>
      <c r="WKL89" s="651">
        <v>0</v>
      </c>
      <c r="WKM89" s="651">
        <v>0</v>
      </c>
      <c r="WKN89" s="651">
        <v>0</v>
      </c>
      <c r="WKO89" s="651">
        <v>0</v>
      </c>
      <c r="WKP89" s="651">
        <v>0</v>
      </c>
      <c r="WKQ89" s="651">
        <v>0</v>
      </c>
      <c r="WKR89" s="651">
        <v>0</v>
      </c>
      <c r="WKS89" s="651">
        <v>0</v>
      </c>
      <c r="WKT89" s="651">
        <v>0</v>
      </c>
      <c r="WKU89" s="651">
        <v>0</v>
      </c>
      <c r="WKV89" s="651">
        <v>0</v>
      </c>
      <c r="WKW89" s="651">
        <v>0</v>
      </c>
      <c r="WKX89" s="651">
        <v>0</v>
      </c>
      <c r="WKY89" s="651">
        <v>0</v>
      </c>
      <c r="WKZ89" s="651">
        <v>0</v>
      </c>
      <c r="WLA89" s="651">
        <v>0</v>
      </c>
      <c r="WLB89" s="651">
        <v>0</v>
      </c>
      <c r="WLC89" s="651">
        <v>0</v>
      </c>
      <c r="WLD89" s="651">
        <v>0</v>
      </c>
      <c r="WLE89" s="651">
        <v>0</v>
      </c>
      <c r="WLF89" s="651">
        <v>0</v>
      </c>
      <c r="WLG89" s="651">
        <v>0</v>
      </c>
      <c r="WLH89" s="651">
        <v>0</v>
      </c>
      <c r="WLI89" s="651">
        <v>0</v>
      </c>
      <c r="WLJ89" s="651">
        <v>0</v>
      </c>
      <c r="WLK89" s="651">
        <v>0</v>
      </c>
      <c r="WLL89" s="651">
        <v>0</v>
      </c>
      <c r="WLM89" s="651">
        <v>0</v>
      </c>
      <c r="WLN89" s="651">
        <v>0</v>
      </c>
      <c r="WLO89" s="651">
        <v>0</v>
      </c>
      <c r="WLP89" s="651">
        <v>0</v>
      </c>
      <c r="WLQ89" s="651">
        <v>0</v>
      </c>
      <c r="WLR89" s="651">
        <v>0</v>
      </c>
      <c r="WLS89" s="651">
        <v>0</v>
      </c>
      <c r="WLT89" s="651">
        <v>0</v>
      </c>
      <c r="WLU89" s="651">
        <v>0</v>
      </c>
      <c r="WLV89" s="651">
        <v>0</v>
      </c>
      <c r="WLW89" s="651">
        <v>0</v>
      </c>
      <c r="WLX89" s="651">
        <v>0</v>
      </c>
      <c r="WLY89" s="651">
        <v>0</v>
      </c>
      <c r="WLZ89" s="651">
        <v>0</v>
      </c>
      <c r="WMA89" s="651">
        <v>0</v>
      </c>
      <c r="WMB89" s="651">
        <v>0</v>
      </c>
      <c r="WMC89" s="651">
        <v>0</v>
      </c>
      <c r="WMD89" s="651">
        <v>0</v>
      </c>
      <c r="WME89" s="651">
        <v>0</v>
      </c>
      <c r="WMF89" s="651">
        <v>0</v>
      </c>
      <c r="WMG89" s="651">
        <v>0</v>
      </c>
      <c r="WMH89" s="651">
        <v>0</v>
      </c>
      <c r="WMI89" s="651">
        <v>0</v>
      </c>
      <c r="WMJ89" s="651">
        <v>0</v>
      </c>
      <c r="WMK89" s="651">
        <v>0</v>
      </c>
      <c r="WML89" s="651">
        <v>0</v>
      </c>
      <c r="WMM89" s="651">
        <v>0</v>
      </c>
      <c r="WMN89" s="651">
        <v>0</v>
      </c>
      <c r="WMO89" s="651">
        <v>0</v>
      </c>
      <c r="WMP89" s="651">
        <v>0</v>
      </c>
      <c r="WMQ89" s="651">
        <v>0</v>
      </c>
      <c r="WMR89" s="651">
        <v>0</v>
      </c>
      <c r="WMS89" s="651">
        <v>0</v>
      </c>
      <c r="WMT89" s="651">
        <v>0</v>
      </c>
      <c r="WMU89" s="651">
        <v>0</v>
      </c>
      <c r="WMV89" s="651">
        <v>0</v>
      </c>
      <c r="WMW89" s="651">
        <v>0</v>
      </c>
      <c r="WMX89" s="651">
        <v>0</v>
      </c>
      <c r="WMY89" s="651">
        <v>0</v>
      </c>
      <c r="WMZ89" s="651">
        <v>0</v>
      </c>
      <c r="WNA89" s="651">
        <v>0</v>
      </c>
      <c r="WNB89" s="651">
        <v>0</v>
      </c>
      <c r="WNC89" s="651">
        <v>0</v>
      </c>
      <c r="WND89" s="651">
        <v>0</v>
      </c>
      <c r="WNE89" s="651">
        <v>0</v>
      </c>
      <c r="WNF89" s="651">
        <v>0</v>
      </c>
      <c r="WNG89" s="651">
        <v>0</v>
      </c>
      <c r="WNH89" s="651">
        <v>0</v>
      </c>
      <c r="WNI89" s="651">
        <v>0</v>
      </c>
      <c r="WNJ89" s="651">
        <v>0</v>
      </c>
      <c r="WNK89" s="651">
        <v>0</v>
      </c>
      <c r="WNL89" s="651">
        <v>0</v>
      </c>
      <c r="WNM89" s="651">
        <v>0</v>
      </c>
      <c r="WNN89" s="651">
        <v>0</v>
      </c>
      <c r="WNO89" s="651">
        <v>0</v>
      </c>
      <c r="WNP89" s="651">
        <v>0</v>
      </c>
      <c r="WNQ89" s="651">
        <v>0</v>
      </c>
      <c r="WNR89" s="651">
        <v>0</v>
      </c>
      <c r="WNS89" s="651">
        <v>0</v>
      </c>
      <c r="WNT89" s="651">
        <v>0</v>
      </c>
      <c r="WNU89" s="651">
        <v>0</v>
      </c>
      <c r="WNV89" s="651">
        <v>0</v>
      </c>
      <c r="WNW89" s="651">
        <v>0</v>
      </c>
      <c r="WNX89" s="651">
        <v>0</v>
      </c>
      <c r="WNY89" s="651">
        <v>0</v>
      </c>
      <c r="WNZ89" s="651">
        <v>0</v>
      </c>
      <c r="WOA89" s="651">
        <v>0</v>
      </c>
      <c r="WOB89" s="651">
        <v>0</v>
      </c>
      <c r="WOC89" s="651">
        <v>0</v>
      </c>
      <c r="WOD89" s="651">
        <v>0</v>
      </c>
      <c r="WOE89" s="651">
        <v>0</v>
      </c>
      <c r="WOF89" s="651">
        <v>0</v>
      </c>
      <c r="WOG89" s="651">
        <v>0</v>
      </c>
      <c r="WOH89" s="651">
        <v>0</v>
      </c>
      <c r="WOI89" s="651">
        <v>0</v>
      </c>
      <c r="WOJ89" s="651">
        <v>0</v>
      </c>
      <c r="WOK89" s="651">
        <v>0</v>
      </c>
      <c r="WOL89" s="651">
        <v>0</v>
      </c>
      <c r="WOM89" s="651">
        <v>0</v>
      </c>
      <c r="WON89" s="651">
        <v>0</v>
      </c>
      <c r="WOO89" s="651">
        <v>0</v>
      </c>
      <c r="WOP89" s="651">
        <v>0</v>
      </c>
      <c r="WOQ89" s="651">
        <v>0</v>
      </c>
      <c r="WOR89" s="651">
        <v>0</v>
      </c>
      <c r="WOS89" s="651">
        <v>0</v>
      </c>
      <c r="WOT89" s="651">
        <v>0</v>
      </c>
      <c r="WOU89" s="651">
        <v>0</v>
      </c>
      <c r="WOV89" s="651">
        <v>0</v>
      </c>
      <c r="WOW89" s="651">
        <v>0</v>
      </c>
      <c r="WOX89" s="651">
        <v>0</v>
      </c>
      <c r="WOY89" s="651">
        <v>0</v>
      </c>
      <c r="WOZ89" s="651">
        <v>0</v>
      </c>
      <c r="WPA89" s="651">
        <v>0</v>
      </c>
      <c r="WPB89" s="651">
        <v>0</v>
      </c>
      <c r="WPC89" s="651">
        <v>0</v>
      </c>
      <c r="WPD89" s="651">
        <v>0</v>
      </c>
      <c r="WPE89" s="651">
        <v>0</v>
      </c>
      <c r="WPF89" s="651">
        <v>0</v>
      </c>
      <c r="WPG89" s="651">
        <v>0</v>
      </c>
      <c r="WPH89" s="651">
        <v>0</v>
      </c>
      <c r="WPI89" s="651">
        <v>0</v>
      </c>
      <c r="WPJ89" s="651">
        <v>0</v>
      </c>
      <c r="WPK89" s="651">
        <v>0</v>
      </c>
      <c r="WPL89" s="651">
        <v>0</v>
      </c>
      <c r="WPM89" s="651">
        <v>0</v>
      </c>
      <c r="WPN89" s="651">
        <v>0</v>
      </c>
      <c r="WPO89" s="651">
        <v>0</v>
      </c>
      <c r="WPP89" s="651">
        <v>0</v>
      </c>
      <c r="WPQ89" s="651">
        <v>0</v>
      </c>
      <c r="WPR89" s="651">
        <v>0</v>
      </c>
      <c r="WPS89" s="651">
        <v>0</v>
      </c>
      <c r="WPT89" s="651">
        <v>0</v>
      </c>
      <c r="WPU89" s="651">
        <v>0</v>
      </c>
      <c r="WPV89" s="651">
        <v>0</v>
      </c>
      <c r="WPW89" s="651">
        <v>0</v>
      </c>
      <c r="WPX89" s="651">
        <v>0</v>
      </c>
      <c r="WPY89" s="651">
        <v>0</v>
      </c>
      <c r="WPZ89" s="651">
        <v>0</v>
      </c>
      <c r="WQA89" s="651">
        <v>0</v>
      </c>
      <c r="WQB89" s="651">
        <v>0</v>
      </c>
      <c r="WQC89" s="651">
        <v>0</v>
      </c>
      <c r="WQD89" s="651">
        <v>0</v>
      </c>
      <c r="WQE89" s="651">
        <v>0</v>
      </c>
      <c r="WQF89" s="651">
        <v>0</v>
      </c>
      <c r="WQG89" s="651">
        <v>0</v>
      </c>
      <c r="WQH89" s="651">
        <v>0</v>
      </c>
      <c r="WQI89" s="651">
        <v>0</v>
      </c>
      <c r="WQJ89" s="651">
        <v>0</v>
      </c>
      <c r="WQK89" s="651">
        <v>0</v>
      </c>
      <c r="WQL89" s="651">
        <v>0</v>
      </c>
      <c r="WQM89" s="651">
        <v>0</v>
      </c>
      <c r="WQN89" s="651">
        <v>0</v>
      </c>
      <c r="WQO89" s="651">
        <v>0</v>
      </c>
      <c r="WQP89" s="651">
        <v>0</v>
      </c>
      <c r="WQQ89" s="651">
        <v>0</v>
      </c>
      <c r="WQR89" s="651">
        <v>0</v>
      </c>
      <c r="WQS89" s="651">
        <v>0</v>
      </c>
      <c r="WQT89" s="651">
        <v>0</v>
      </c>
      <c r="WQU89" s="651">
        <v>0</v>
      </c>
      <c r="WQV89" s="651">
        <v>0</v>
      </c>
      <c r="WQW89" s="651">
        <v>0</v>
      </c>
      <c r="WQX89" s="651">
        <v>0</v>
      </c>
      <c r="WQY89" s="651">
        <v>0</v>
      </c>
      <c r="WQZ89" s="651">
        <v>0</v>
      </c>
      <c r="WRA89" s="651">
        <v>0</v>
      </c>
      <c r="WRB89" s="651">
        <v>0</v>
      </c>
      <c r="WRC89" s="651">
        <v>0</v>
      </c>
      <c r="WRD89" s="651">
        <v>0</v>
      </c>
      <c r="WRE89" s="651">
        <v>0</v>
      </c>
      <c r="WRF89" s="651">
        <v>0</v>
      </c>
      <c r="WRG89" s="651">
        <v>0</v>
      </c>
      <c r="WRH89" s="651">
        <v>0</v>
      </c>
      <c r="WRI89" s="651">
        <v>0</v>
      </c>
      <c r="WRJ89" s="651">
        <v>0</v>
      </c>
      <c r="WRK89" s="651">
        <v>0</v>
      </c>
      <c r="WRL89" s="651">
        <v>0</v>
      </c>
      <c r="WRM89" s="651">
        <v>0</v>
      </c>
      <c r="WRN89" s="651">
        <v>0</v>
      </c>
      <c r="WRO89" s="651">
        <v>0</v>
      </c>
      <c r="WRP89" s="651">
        <v>0</v>
      </c>
      <c r="WRQ89" s="651">
        <v>0</v>
      </c>
      <c r="WRR89" s="651">
        <v>0</v>
      </c>
      <c r="WRS89" s="651">
        <v>0</v>
      </c>
      <c r="WRT89" s="651">
        <v>0</v>
      </c>
      <c r="WRU89" s="651">
        <v>0</v>
      </c>
      <c r="WRV89" s="651">
        <v>0</v>
      </c>
      <c r="WRW89" s="651">
        <v>0</v>
      </c>
      <c r="WRX89" s="651">
        <v>0</v>
      </c>
      <c r="WRY89" s="651">
        <v>0</v>
      </c>
      <c r="WRZ89" s="651">
        <v>0</v>
      </c>
      <c r="WSA89" s="651">
        <v>0</v>
      </c>
      <c r="WSB89" s="651">
        <v>0</v>
      </c>
      <c r="WSC89" s="651">
        <v>0</v>
      </c>
      <c r="WSD89" s="651">
        <v>0</v>
      </c>
      <c r="WSE89" s="651">
        <v>0</v>
      </c>
      <c r="WSF89" s="651">
        <v>0</v>
      </c>
      <c r="WSG89" s="651">
        <v>0</v>
      </c>
      <c r="WSH89" s="651">
        <v>0</v>
      </c>
      <c r="WSI89" s="651">
        <v>0</v>
      </c>
      <c r="WSJ89" s="651">
        <v>0</v>
      </c>
      <c r="WSK89" s="651">
        <v>0</v>
      </c>
      <c r="WSL89" s="651">
        <v>0</v>
      </c>
      <c r="WSM89" s="651">
        <v>0</v>
      </c>
      <c r="WSN89" s="651">
        <v>0</v>
      </c>
      <c r="WSO89" s="651">
        <v>0</v>
      </c>
      <c r="WSP89" s="651">
        <v>0</v>
      </c>
      <c r="WSQ89" s="651">
        <v>0</v>
      </c>
      <c r="WSR89" s="651">
        <v>0</v>
      </c>
      <c r="WSS89" s="651">
        <v>0</v>
      </c>
      <c r="WST89" s="651">
        <v>0</v>
      </c>
      <c r="WSU89" s="651">
        <v>0</v>
      </c>
      <c r="WSV89" s="651">
        <v>0</v>
      </c>
      <c r="WSW89" s="651">
        <v>0</v>
      </c>
      <c r="WSX89" s="651">
        <v>0</v>
      </c>
      <c r="WSY89" s="651">
        <v>0</v>
      </c>
      <c r="WSZ89" s="651">
        <v>0</v>
      </c>
      <c r="WTA89" s="651">
        <v>0</v>
      </c>
      <c r="WTB89" s="651">
        <v>0</v>
      </c>
      <c r="WTC89" s="651">
        <v>0</v>
      </c>
      <c r="WTD89" s="651">
        <v>0</v>
      </c>
      <c r="WTE89" s="651">
        <v>0</v>
      </c>
      <c r="WTF89" s="651">
        <v>0</v>
      </c>
      <c r="WTG89" s="651">
        <v>0</v>
      </c>
      <c r="WTH89" s="651">
        <v>0</v>
      </c>
      <c r="WTI89" s="651">
        <v>0</v>
      </c>
      <c r="WTJ89" s="651">
        <v>0</v>
      </c>
      <c r="WTK89" s="651">
        <v>0</v>
      </c>
      <c r="WTL89" s="651">
        <v>0</v>
      </c>
      <c r="WTM89" s="651">
        <v>0</v>
      </c>
      <c r="WTN89" s="651">
        <v>0</v>
      </c>
      <c r="WTO89" s="651">
        <v>0</v>
      </c>
      <c r="WTP89" s="651">
        <v>0</v>
      </c>
      <c r="WTQ89" s="651">
        <v>0</v>
      </c>
      <c r="WTR89" s="651">
        <v>0</v>
      </c>
      <c r="WTS89" s="651">
        <v>0</v>
      </c>
      <c r="WTT89" s="651">
        <v>0</v>
      </c>
      <c r="WTU89" s="651">
        <v>0</v>
      </c>
      <c r="WTV89" s="651">
        <v>0</v>
      </c>
      <c r="WTW89" s="651">
        <v>0</v>
      </c>
      <c r="WTX89" s="651">
        <v>0</v>
      </c>
      <c r="WTY89" s="651">
        <v>0</v>
      </c>
      <c r="WTZ89" s="651">
        <v>0</v>
      </c>
      <c r="WUA89" s="651">
        <v>0</v>
      </c>
      <c r="WUB89" s="651">
        <v>0</v>
      </c>
      <c r="WUC89" s="651">
        <v>0</v>
      </c>
      <c r="WUD89" s="651">
        <v>0</v>
      </c>
      <c r="WUE89" s="651">
        <v>0</v>
      </c>
      <c r="WUF89" s="651">
        <v>0</v>
      </c>
      <c r="WUG89" s="651">
        <v>0</v>
      </c>
      <c r="WUH89" s="651">
        <v>0</v>
      </c>
      <c r="WUI89" s="651">
        <v>0</v>
      </c>
      <c r="WUJ89" s="651">
        <v>0</v>
      </c>
      <c r="WUK89" s="651">
        <v>0</v>
      </c>
      <c r="WUL89" s="651">
        <v>0</v>
      </c>
      <c r="WUM89" s="651">
        <v>0</v>
      </c>
      <c r="WUN89" s="651">
        <v>0</v>
      </c>
      <c r="WUO89" s="651">
        <v>0</v>
      </c>
      <c r="WUP89" s="651">
        <v>0</v>
      </c>
      <c r="WUQ89" s="651">
        <v>0</v>
      </c>
      <c r="WUR89" s="651">
        <v>0</v>
      </c>
      <c r="WUS89" s="651">
        <v>0</v>
      </c>
      <c r="WUT89" s="651">
        <v>0</v>
      </c>
      <c r="WUU89" s="651">
        <v>0</v>
      </c>
      <c r="WUV89" s="651">
        <v>0</v>
      </c>
      <c r="WUW89" s="651">
        <v>0</v>
      </c>
      <c r="WUX89" s="651">
        <v>0</v>
      </c>
      <c r="WUY89" s="651">
        <v>0</v>
      </c>
      <c r="WUZ89" s="651">
        <v>0</v>
      </c>
      <c r="WVA89" s="651">
        <v>0</v>
      </c>
      <c r="WVB89" s="651">
        <v>0</v>
      </c>
      <c r="WVC89" s="651">
        <v>0</v>
      </c>
      <c r="WVD89" s="651">
        <v>0</v>
      </c>
      <c r="WVE89" s="651">
        <v>0</v>
      </c>
      <c r="WVF89" s="651">
        <v>0</v>
      </c>
      <c r="WVG89" s="651">
        <v>0</v>
      </c>
      <c r="WVH89" s="651">
        <v>0</v>
      </c>
      <c r="WVI89" s="651">
        <v>0</v>
      </c>
      <c r="WVJ89" s="651">
        <v>0</v>
      </c>
      <c r="WVK89" s="651">
        <v>0</v>
      </c>
      <c r="WVL89" s="651">
        <v>0</v>
      </c>
      <c r="WVM89" s="651">
        <v>0</v>
      </c>
      <c r="WVN89" s="651">
        <v>0</v>
      </c>
      <c r="WVO89" s="651">
        <v>0</v>
      </c>
      <c r="WVP89" s="651">
        <v>0</v>
      </c>
      <c r="WVQ89" s="651">
        <v>0</v>
      </c>
      <c r="WVR89" s="651">
        <v>0</v>
      </c>
      <c r="WVS89" s="651">
        <v>0</v>
      </c>
      <c r="WVT89" s="651">
        <v>0</v>
      </c>
      <c r="WVU89" s="651">
        <v>0</v>
      </c>
      <c r="WVV89" s="651">
        <v>0</v>
      </c>
      <c r="WVW89" s="651">
        <v>0</v>
      </c>
      <c r="WVX89" s="651">
        <v>0</v>
      </c>
      <c r="WVY89" s="651">
        <v>0</v>
      </c>
      <c r="WVZ89" s="651">
        <v>0</v>
      </c>
      <c r="WWA89" s="651">
        <v>0</v>
      </c>
      <c r="WWB89" s="651">
        <v>0</v>
      </c>
      <c r="WWC89" s="651">
        <v>0</v>
      </c>
      <c r="WWD89" s="651">
        <v>0</v>
      </c>
      <c r="WWE89" s="651">
        <v>0</v>
      </c>
      <c r="WWF89" s="651">
        <v>0</v>
      </c>
      <c r="WWG89" s="651">
        <v>0</v>
      </c>
      <c r="WWH89" s="651">
        <v>0</v>
      </c>
      <c r="WWI89" s="651">
        <v>0</v>
      </c>
      <c r="WWJ89" s="651">
        <v>0</v>
      </c>
      <c r="WWK89" s="651">
        <v>0</v>
      </c>
      <c r="WWL89" s="651">
        <v>0</v>
      </c>
      <c r="WWM89" s="651">
        <v>0</v>
      </c>
      <c r="WWN89" s="651">
        <v>0</v>
      </c>
      <c r="WWO89" s="651">
        <v>0</v>
      </c>
      <c r="WWP89" s="651">
        <v>0</v>
      </c>
      <c r="WWQ89" s="651">
        <v>0</v>
      </c>
      <c r="WWR89" s="651">
        <v>0</v>
      </c>
      <c r="WWS89" s="651">
        <v>0</v>
      </c>
      <c r="WWT89" s="651">
        <v>0</v>
      </c>
      <c r="WWU89" s="651">
        <v>0</v>
      </c>
      <c r="WWV89" s="651">
        <v>0</v>
      </c>
      <c r="WWW89" s="651">
        <v>0</v>
      </c>
      <c r="WWX89" s="651">
        <v>0</v>
      </c>
      <c r="WWY89" s="651">
        <v>0</v>
      </c>
      <c r="WWZ89" s="651">
        <v>0</v>
      </c>
      <c r="WXA89" s="651">
        <v>0</v>
      </c>
      <c r="WXB89" s="651">
        <v>0</v>
      </c>
      <c r="WXC89" s="651">
        <v>0</v>
      </c>
      <c r="WXD89" s="651">
        <v>0</v>
      </c>
      <c r="WXE89" s="651">
        <v>0</v>
      </c>
      <c r="WXF89" s="651">
        <v>0</v>
      </c>
      <c r="WXG89" s="651">
        <v>0</v>
      </c>
      <c r="WXH89" s="651">
        <v>0</v>
      </c>
      <c r="WXI89" s="651">
        <v>0</v>
      </c>
      <c r="WXJ89" s="651">
        <v>0</v>
      </c>
      <c r="WXK89" s="651">
        <v>0</v>
      </c>
      <c r="WXL89" s="651">
        <v>0</v>
      </c>
      <c r="WXM89" s="651">
        <v>0</v>
      </c>
      <c r="WXN89" s="651">
        <v>0</v>
      </c>
      <c r="WXO89" s="651">
        <v>0</v>
      </c>
      <c r="WXP89" s="651">
        <v>0</v>
      </c>
      <c r="WXQ89" s="651">
        <v>0</v>
      </c>
      <c r="WXR89" s="651">
        <v>0</v>
      </c>
      <c r="WXS89" s="651">
        <v>0</v>
      </c>
      <c r="WXT89" s="651">
        <v>0</v>
      </c>
      <c r="WXU89" s="651">
        <v>0</v>
      </c>
      <c r="WXV89" s="651">
        <v>0</v>
      </c>
      <c r="WXW89" s="651">
        <v>0</v>
      </c>
      <c r="WXX89" s="651">
        <v>0</v>
      </c>
      <c r="WXY89" s="651">
        <v>0</v>
      </c>
      <c r="WXZ89" s="651">
        <v>0</v>
      </c>
      <c r="WYA89" s="651">
        <v>0</v>
      </c>
      <c r="WYB89" s="651">
        <v>0</v>
      </c>
      <c r="WYC89" s="651">
        <v>0</v>
      </c>
      <c r="WYD89" s="651">
        <v>0</v>
      </c>
      <c r="WYE89" s="651">
        <v>0</v>
      </c>
      <c r="WYF89" s="651">
        <v>0</v>
      </c>
      <c r="WYG89" s="651">
        <v>0</v>
      </c>
      <c r="WYH89" s="651">
        <v>0</v>
      </c>
      <c r="WYI89" s="651">
        <v>0</v>
      </c>
      <c r="WYJ89" s="651">
        <v>0</v>
      </c>
      <c r="WYK89" s="651">
        <v>0</v>
      </c>
      <c r="WYL89" s="651">
        <v>0</v>
      </c>
      <c r="WYM89" s="651">
        <v>0</v>
      </c>
      <c r="WYN89" s="651">
        <v>0</v>
      </c>
      <c r="WYO89" s="651">
        <v>0</v>
      </c>
      <c r="WYP89" s="651">
        <v>0</v>
      </c>
      <c r="WYQ89" s="651">
        <v>0</v>
      </c>
      <c r="WYR89" s="651">
        <v>0</v>
      </c>
      <c r="WYS89" s="651">
        <v>0</v>
      </c>
      <c r="WYT89" s="651">
        <v>0</v>
      </c>
      <c r="WYU89" s="651">
        <v>0</v>
      </c>
      <c r="WYV89" s="651">
        <v>0</v>
      </c>
      <c r="WYW89" s="651">
        <v>0</v>
      </c>
      <c r="WYX89" s="651">
        <v>0</v>
      </c>
      <c r="WYY89" s="651">
        <v>0</v>
      </c>
      <c r="WYZ89" s="651">
        <v>0</v>
      </c>
      <c r="WZA89" s="651">
        <v>0</v>
      </c>
      <c r="WZB89" s="651">
        <v>0</v>
      </c>
      <c r="WZC89" s="651">
        <v>0</v>
      </c>
      <c r="WZD89" s="651">
        <v>0</v>
      </c>
      <c r="WZE89" s="651">
        <v>0</v>
      </c>
      <c r="WZF89" s="651">
        <v>0</v>
      </c>
      <c r="WZG89" s="651">
        <v>0</v>
      </c>
      <c r="WZH89" s="651">
        <v>0</v>
      </c>
      <c r="WZI89" s="651">
        <v>0</v>
      </c>
      <c r="WZJ89" s="651">
        <v>0</v>
      </c>
      <c r="WZK89" s="651">
        <v>0</v>
      </c>
      <c r="WZL89" s="651">
        <v>0</v>
      </c>
      <c r="WZM89" s="651">
        <v>0</v>
      </c>
      <c r="WZN89" s="651">
        <v>0</v>
      </c>
      <c r="WZO89" s="651">
        <v>0</v>
      </c>
      <c r="WZP89" s="651">
        <v>0</v>
      </c>
      <c r="WZQ89" s="651">
        <v>0</v>
      </c>
      <c r="WZR89" s="651">
        <v>0</v>
      </c>
      <c r="WZS89" s="651">
        <v>0</v>
      </c>
      <c r="WZT89" s="651">
        <v>0</v>
      </c>
      <c r="WZU89" s="651">
        <v>0</v>
      </c>
      <c r="WZV89" s="651">
        <v>0</v>
      </c>
      <c r="WZW89" s="651">
        <v>0</v>
      </c>
      <c r="WZX89" s="651">
        <v>0</v>
      </c>
      <c r="WZY89" s="651">
        <v>0</v>
      </c>
      <c r="WZZ89" s="651">
        <v>0</v>
      </c>
      <c r="XAA89" s="651">
        <v>0</v>
      </c>
      <c r="XAB89" s="651">
        <v>0</v>
      </c>
      <c r="XAC89" s="651">
        <v>0</v>
      </c>
      <c r="XAD89" s="651">
        <v>0</v>
      </c>
      <c r="XAE89" s="651">
        <v>0</v>
      </c>
      <c r="XAF89" s="651">
        <v>0</v>
      </c>
      <c r="XAG89" s="651">
        <v>0</v>
      </c>
      <c r="XAH89" s="651">
        <v>0</v>
      </c>
      <c r="XAI89" s="651">
        <v>0</v>
      </c>
      <c r="XAJ89" s="651">
        <v>0</v>
      </c>
      <c r="XAK89" s="651">
        <v>0</v>
      </c>
      <c r="XAL89" s="651">
        <v>0</v>
      </c>
      <c r="XAM89" s="651">
        <v>0</v>
      </c>
      <c r="XAN89" s="651">
        <v>0</v>
      </c>
      <c r="XAO89" s="651">
        <v>0</v>
      </c>
      <c r="XAP89" s="651">
        <v>0</v>
      </c>
      <c r="XAQ89" s="651">
        <v>0</v>
      </c>
      <c r="XAR89" s="651">
        <v>0</v>
      </c>
      <c r="XAS89" s="651">
        <v>0</v>
      </c>
      <c r="XAT89" s="651">
        <v>0</v>
      </c>
      <c r="XAU89" s="651">
        <v>0</v>
      </c>
      <c r="XAV89" s="651">
        <v>0</v>
      </c>
      <c r="XAW89" s="651">
        <v>0</v>
      </c>
      <c r="XAX89" s="651">
        <v>0</v>
      </c>
      <c r="XAY89" s="651">
        <v>0</v>
      </c>
      <c r="XAZ89" s="651">
        <v>0</v>
      </c>
      <c r="XBA89" s="651">
        <v>0</v>
      </c>
      <c r="XBB89" s="651">
        <v>0</v>
      </c>
      <c r="XBC89" s="651">
        <v>0</v>
      </c>
      <c r="XBD89" s="651">
        <v>0</v>
      </c>
      <c r="XBE89" s="651">
        <v>0</v>
      </c>
      <c r="XBF89" s="651">
        <v>0</v>
      </c>
      <c r="XBG89" s="651">
        <v>0</v>
      </c>
      <c r="XBH89" s="651">
        <v>0</v>
      </c>
      <c r="XBI89" s="651">
        <v>0</v>
      </c>
      <c r="XBJ89" s="651">
        <v>0</v>
      </c>
      <c r="XBK89" s="651">
        <v>0</v>
      </c>
      <c r="XBL89" s="651">
        <v>0</v>
      </c>
      <c r="XBM89" s="651">
        <v>0</v>
      </c>
      <c r="XBN89" s="651">
        <v>0</v>
      </c>
      <c r="XBO89" s="651">
        <v>0</v>
      </c>
      <c r="XBP89" s="651">
        <v>0</v>
      </c>
      <c r="XBQ89" s="651">
        <v>0</v>
      </c>
      <c r="XBR89" s="651">
        <v>0</v>
      </c>
      <c r="XBS89" s="651">
        <v>0</v>
      </c>
      <c r="XBT89" s="651">
        <v>0</v>
      </c>
      <c r="XBU89" s="651">
        <v>0</v>
      </c>
      <c r="XBV89" s="651">
        <v>0</v>
      </c>
      <c r="XBW89" s="651">
        <v>0</v>
      </c>
      <c r="XBX89" s="651">
        <v>0</v>
      </c>
      <c r="XBY89" s="651">
        <v>0</v>
      </c>
      <c r="XBZ89" s="651">
        <v>0</v>
      </c>
      <c r="XCA89" s="651">
        <v>0</v>
      </c>
      <c r="XCB89" s="651">
        <v>0</v>
      </c>
      <c r="XCC89" s="651">
        <v>0</v>
      </c>
      <c r="XCD89" s="651">
        <v>0</v>
      </c>
      <c r="XCE89" s="651">
        <v>0</v>
      </c>
      <c r="XCF89" s="651">
        <v>0</v>
      </c>
      <c r="XCG89" s="651">
        <v>0</v>
      </c>
      <c r="XCH89" s="651">
        <v>0</v>
      </c>
      <c r="XCI89" s="651">
        <v>0</v>
      </c>
      <c r="XCJ89" s="651">
        <v>0</v>
      </c>
      <c r="XCK89" s="651">
        <v>0</v>
      </c>
      <c r="XCL89" s="651">
        <v>0</v>
      </c>
      <c r="XCM89" s="651">
        <v>0</v>
      </c>
      <c r="XCN89" s="651">
        <v>0</v>
      </c>
      <c r="XCO89" s="651">
        <v>0</v>
      </c>
      <c r="XCP89" s="651">
        <v>0</v>
      </c>
      <c r="XCQ89" s="651">
        <v>0</v>
      </c>
      <c r="XCR89" s="651">
        <v>0</v>
      </c>
      <c r="XCS89" s="651">
        <v>0</v>
      </c>
      <c r="XCT89" s="651">
        <v>0</v>
      </c>
      <c r="XCU89" s="651">
        <v>0</v>
      </c>
      <c r="XCV89" s="651">
        <v>0</v>
      </c>
      <c r="XCW89" s="651">
        <v>0</v>
      </c>
      <c r="XCX89" s="651">
        <v>0</v>
      </c>
      <c r="XCY89" s="651">
        <v>0</v>
      </c>
      <c r="XCZ89" s="651">
        <v>0</v>
      </c>
      <c r="XDA89" s="651">
        <v>0</v>
      </c>
      <c r="XDB89" s="651">
        <v>0</v>
      </c>
      <c r="XDC89" s="651">
        <v>0</v>
      </c>
      <c r="XDD89" s="651">
        <v>0</v>
      </c>
      <c r="XDE89" s="651">
        <v>0</v>
      </c>
      <c r="XDF89" s="651">
        <v>0</v>
      </c>
      <c r="XDG89" s="651">
        <v>0</v>
      </c>
      <c r="XDH89" s="651">
        <v>0</v>
      </c>
      <c r="XDI89" s="651">
        <v>0</v>
      </c>
      <c r="XDJ89" s="651">
        <v>0</v>
      </c>
      <c r="XDK89" s="651">
        <v>0</v>
      </c>
      <c r="XDL89" s="651">
        <v>0</v>
      </c>
      <c r="XDM89" s="651">
        <v>0</v>
      </c>
      <c r="XDN89" s="651">
        <v>0</v>
      </c>
      <c r="XDO89" s="651">
        <v>0</v>
      </c>
      <c r="XDP89" s="651">
        <v>0</v>
      </c>
      <c r="XDQ89" s="651">
        <v>0</v>
      </c>
      <c r="XDR89" s="651">
        <v>0</v>
      </c>
      <c r="XDS89" s="651">
        <v>0</v>
      </c>
      <c r="XDT89" s="651">
        <v>0</v>
      </c>
      <c r="XDU89" s="651">
        <v>0</v>
      </c>
      <c r="XDV89" s="651">
        <v>0</v>
      </c>
      <c r="XDW89" s="651">
        <v>0</v>
      </c>
      <c r="XDX89" s="651">
        <v>0</v>
      </c>
      <c r="XDY89" s="651">
        <v>0</v>
      </c>
      <c r="XDZ89" s="651">
        <v>0</v>
      </c>
      <c r="XEA89" s="651">
        <v>0</v>
      </c>
      <c r="XEB89" s="651">
        <v>0</v>
      </c>
      <c r="XEC89" s="651">
        <v>0</v>
      </c>
      <c r="XED89" s="651">
        <v>0</v>
      </c>
      <c r="XEE89" s="651">
        <v>0</v>
      </c>
      <c r="XEF89" s="651">
        <v>0</v>
      </c>
      <c r="XEG89" s="651">
        <v>0</v>
      </c>
      <c r="XEH89" s="651">
        <v>0</v>
      </c>
      <c r="XEI89" s="651">
        <v>0</v>
      </c>
      <c r="XEJ89" s="651">
        <v>0</v>
      </c>
      <c r="XEK89" s="651">
        <v>0</v>
      </c>
      <c r="XEL89" s="651">
        <v>0</v>
      </c>
      <c r="XEM89" s="651">
        <v>0</v>
      </c>
      <c r="XEN89" s="651">
        <v>0</v>
      </c>
      <c r="XEO89" s="651">
        <v>0</v>
      </c>
      <c r="XEP89" s="651">
        <v>0</v>
      </c>
      <c r="XEQ89" s="651">
        <v>0</v>
      </c>
      <c r="XER89" s="651">
        <v>0</v>
      </c>
      <c r="XES89" s="651">
        <v>0</v>
      </c>
      <c r="XET89" s="651">
        <v>0</v>
      </c>
      <c r="XEU89" s="651">
        <v>0</v>
      </c>
      <c r="XEV89" s="651">
        <v>0</v>
      </c>
      <c r="XEW89" s="651">
        <v>0</v>
      </c>
      <c r="XEX89" s="651">
        <v>0</v>
      </c>
      <c r="XEY89" s="651">
        <v>0</v>
      </c>
      <c r="XEZ89" s="651">
        <v>0</v>
      </c>
      <c r="XFA89" s="651">
        <v>0</v>
      </c>
      <c r="XFB89" s="651">
        <v>0</v>
      </c>
      <c r="XFC89" s="651">
        <v>0</v>
      </c>
      <c r="XFD89" s="651">
        <v>0</v>
      </c>
    </row>
    <row r="90" spans="1:16384" s="651" customFormat="1" ht="11.25" customHeight="1" x14ac:dyDescent="0.2">
      <c r="A90" s="641">
        <v>1</v>
      </c>
      <c r="B90" s="642">
        <v>1001</v>
      </c>
      <c r="C90" s="643" t="s">
        <v>409</v>
      </c>
      <c r="D90" s="644" t="s">
        <v>411</v>
      </c>
      <c r="E90" s="645" t="s">
        <v>444</v>
      </c>
      <c r="F90" s="646">
        <v>450000</v>
      </c>
      <c r="G90" s="647">
        <v>3812.5</v>
      </c>
      <c r="H90" s="648">
        <v>7500</v>
      </c>
      <c r="I90" s="648">
        <v>4500</v>
      </c>
      <c r="J90" s="648">
        <v>7500</v>
      </c>
      <c r="K90" s="648">
        <v>10500</v>
      </c>
      <c r="L90" s="648">
        <v>13500</v>
      </c>
      <c r="M90" s="648">
        <v>16500</v>
      </c>
      <c r="N90" s="648">
        <v>513812.5</v>
      </c>
      <c r="O90" s="649">
        <v>83775</v>
      </c>
      <c r="P90" s="648">
        <v>1650</v>
      </c>
      <c r="Q90" s="648">
        <v>0</v>
      </c>
      <c r="R90" s="648">
        <v>0</v>
      </c>
      <c r="S90" s="648">
        <v>85425</v>
      </c>
      <c r="T90" s="648">
        <v>428387.5</v>
      </c>
      <c r="U90" s="564"/>
      <c r="V90" s="564"/>
      <c r="W90" s="564"/>
      <c r="X90" s="564"/>
      <c r="Y90" s="564"/>
      <c r="Z90" s="564"/>
      <c r="AA90" s="564"/>
      <c r="AB90" s="564"/>
      <c r="AC90" s="564"/>
      <c r="AD90" s="564"/>
      <c r="AE90" s="564"/>
      <c r="AF90" s="564"/>
      <c r="AG90" s="564"/>
      <c r="AH90" s="564"/>
      <c r="AI90" s="564"/>
    </row>
    <row r="91" spans="1:16384" s="651" customFormat="1" ht="11.25" customHeight="1" x14ac:dyDescent="0.2">
      <c r="A91" s="641">
        <v>4</v>
      </c>
      <c r="B91" s="642">
        <v>1004</v>
      </c>
      <c r="C91" s="643" t="s">
        <v>166</v>
      </c>
      <c r="D91" s="644" t="s">
        <v>414</v>
      </c>
      <c r="E91" s="645" t="s">
        <v>447</v>
      </c>
      <c r="F91" s="646">
        <v>116688</v>
      </c>
      <c r="G91" s="647">
        <v>0</v>
      </c>
      <c r="H91" s="648">
        <v>0</v>
      </c>
      <c r="I91" s="648">
        <v>0</v>
      </c>
      <c r="J91" s="648">
        <v>0</v>
      </c>
      <c r="K91" s="648">
        <v>0</v>
      </c>
      <c r="L91" s="648">
        <v>0</v>
      </c>
      <c r="M91" s="648">
        <v>0</v>
      </c>
      <c r="N91" s="648">
        <v>116688</v>
      </c>
      <c r="O91" s="649">
        <v>4063</v>
      </c>
      <c r="P91" s="648">
        <v>1650</v>
      </c>
      <c r="Q91" s="648">
        <v>0</v>
      </c>
      <c r="R91" s="648">
        <v>0</v>
      </c>
      <c r="S91" s="648">
        <v>5713</v>
      </c>
      <c r="T91" s="648">
        <v>110975</v>
      </c>
      <c r="U91" s="564"/>
      <c r="V91" s="564"/>
      <c r="W91" s="564"/>
      <c r="X91" s="564"/>
      <c r="Y91" s="564"/>
      <c r="Z91" s="564"/>
      <c r="AA91" s="564"/>
      <c r="AB91" s="564"/>
      <c r="AC91" s="564"/>
      <c r="AD91" s="564"/>
      <c r="AE91" s="564"/>
      <c r="AF91" s="564"/>
      <c r="AG91" s="564"/>
      <c r="AH91" s="564"/>
      <c r="AI91" s="564"/>
    </row>
    <row r="92" spans="1:16384" s="651" customFormat="1" x14ac:dyDescent="0.2">
      <c r="A92" s="652"/>
      <c r="B92" s="653"/>
      <c r="C92" s="653"/>
      <c r="D92" s="654"/>
      <c r="E92" s="655"/>
      <c r="F92" s="656"/>
      <c r="G92" s="656"/>
      <c r="H92" s="656"/>
      <c r="I92" s="656"/>
      <c r="J92" s="656"/>
      <c r="K92" s="656"/>
      <c r="L92" s="656"/>
      <c r="M92" s="656"/>
      <c r="N92" s="656"/>
      <c r="O92" s="656"/>
      <c r="P92" s="656"/>
      <c r="Q92" s="656"/>
      <c r="R92" s="656"/>
      <c r="S92" s="656"/>
      <c r="T92" s="657"/>
      <c r="U92" s="564"/>
      <c r="V92" s="564"/>
      <c r="W92" s="564"/>
      <c r="X92" s="564"/>
      <c r="Y92" s="564"/>
      <c r="Z92" s="564"/>
      <c r="AA92" s="564"/>
      <c r="AB92" s="564"/>
      <c r="AC92" s="564"/>
      <c r="AD92" s="564"/>
      <c r="AE92" s="564"/>
      <c r="AF92" s="564"/>
      <c r="AG92" s="564"/>
      <c r="AH92" s="564"/>
      <c r="AI92" s="564"/>
      <c r="AJ92" s="650"/>
      <c r="AK92" s="650"/>
      <c r="AL92" s="650"/>
    </row>
    <row r="93" spans="1:16384" s="651" customFormat="1" ht="15.75" thickBot="1" x14ac:dyDescent="0.25">
      <c r="A93" s="658"/>
      <c r="B93" s="659"/>
      <c r="C93" s="659"/>
      <c r="D93" s="660"/>
      <c r="E93" s="661"/>
      <c r="F93" s="662">
        <v>537070</v>
      </c>
      <c r="G93" s="662">
        <v>19704</v>
      </c>
      <c r="H93" s="662">
        <v>15500</v>
      </c>
      <c r="I93" s="662">
        <v>12000</v>
      </c>
      <c r="J93" s="662">
        <v>16000</v>
      </c>
      <c r="K93" s="662">
        <v>24350</v>
      </c>
      <c r="L93" s="662">
        <v>16500</v>
      </c>
      <c r="M93" s="662">
        <v>19500</v>
      </c>
      <c r="N93" s="662">
        <v>660624</v>
      </c>
      <c r="O93" s="662">
        <v>30293</v>
      </c>
      <c r="P93" s="662">
        <v>10278</v>
      </c>
      <c r="Q93" s="662">
        <v>0</v>
      </c>
      <c r="R93" s="662">
        <v>0</v>
      </c>
      <c r="S93" s="662">
        <v>40571</v>
      </c>
      <c r="T93" s="663">
        <v>620053</v>
      </c>
      <c r="U93" s="564"/>
      <c r="V93" s="564"/>
      <c r="W93" s="564"/>
      <c r="X93" s="564"/>
      <c r="Y93" s="564"/>
      <c r="Z93" s="564"/>
      <c r="AA93" s="564"/>
      <c r="AB93" s="564"/>
      <c r="AC93" s="564"/>
      <c r="AD93" s="564"/>
      <c r="AE93" s="564"/>
      <c r="AF93" s="564"/>
      <c r="AG93" s="564"/>
      <c r="AH93" s="564"/>
      <c r="AI93" s="564"/>
      <c r="AJ93" s="650"/>
      <c r="AK93" s="650"/>
      <c r="AL93" s="650"/>
    </row>
    <row r="94" spans="1:16384" ht="15.75" thickTop="1" x14ac:dyDescent="0.2"/>
    <row r="101" spans="1:7" ht="23.25" x14ac:dyDescent="0.5">
      <c r="A101" s="418"/>
      <c r="B101" s="418"/>
      <c r="C101" s="419" t="s">
        <v>47</v>
      </c>
      <c r="D101" s="418"/>
      <c r="E101" s="418"/>
      <c r="F101" s="420"/>
      <c r="G101" s="420" t="s">
        <v>37</v>
      </c>
    </row>
    <row r="102" spans="1:7" ht="22.5" x14ac:dyDescent="0.45">
      <c r="A102" s="418" t="str">
        <f>"สำหรับค่าจ้างเดือน  "&amp;TEXT(CompanyProfile!$C$12," ดดดด  พ.ศ. bbbb")</f>
        <v>สำหรับค่าจ้างเดือน   มีนาคม  พ.ศ. 2560</v>
      </c>
      <c r="B102" s="418"/>
      <c r="C102" s="418"/>
      <c r="D102" s="418"/>
      <c r="E102" s="418"/>
      <c r="F102" s="511" t="s">
        <v>38</v>
      </c>
      <c r="G102" s="668">
        <f>CompanyProfile!$C$6</f>
        <v>1234567890</v>
      </c>
    </row>
    <row r="103" spans="1:7" ht="22.5" x14ac:dyDescent="0.45">
      <c r="A103" s="418" t="str">
        <f>"ชื่อสถานประกอบการ   "&amp;CompanyProfile!$C$2</f>
        <v>ชื่อสถานประกอบการ   บริษัท ตัวอย่าง จำกัด</v>
      </c>
      <c r="B103" s="418"/>
      <c r="C103" s="418"/>
      <c r="D103" s="418"/>
      <c r="E103" s="418"/>
      <c r="F103" s="420" t="s">
        <v>39</v>
      </c>
      <c r="G103" s="437" t="str">
        <f>'สปส.1-10 ส่วนที่1'!$J$5</f>
        <v>อัตราเงินสมทบ  5%</v>
      </c>
    </row>
    <row r="104" spans="1:7" ht="22.5" x14ac:dyDescent="0.45">
      <c r="A104" s="421" t="s">
        <v>40</v>
      </c>
      <c r="B104" s="422" t="s">
        <v>181</v>
      </c>
      <c r="C104" s="422" t="s">
        <v>41</v>
      </c>
      <c r="D104" s="422" t="s">
        <v>77</v>
      </c>
      <c r="E104" s="422" t="s">
        <v>160</v>
      </c>
      <c r="F104" s="423" t="s">
        <v>337</v>
      </c>
      <c r="G104" s="423" t="s">
        <v>204</v>
      </c>
    </row>
    <row r="105" spans="1:7" ht="22.5" x14ac:dyDescent="0.45">
      <c r="A105" s="424"/>
      <c r="B105" s="425"/>
      <c r="C105" s="424"/>
      <c r="D105" s="424"/>
      <c r="E105" s="424"/>
      <c r="F105" s="512"/>
      <c r="G105" s="426" t="s">
        <v>42</v>
      </c>
    </row>
    <row r="106" spans="1:7" ht="23.25" x14ac:dyDescent="0.5">
      <c r="A106" s="690"/>
      <c r="B106" s="427"/>
      <c r="C106" s="428"/>
      <c r="D106" s="428"/>
      <c r="E106" s="428"/>
      <c r="F106" s="429"/>
      <c r="G106" s="429"/>
    </row>
    <row r="107" spans="1:7" ht="23.25" x14ac:dyDescent="0.5">
      <c r="A107" s="691"/>
      <c r="B107" s="430"/>
      <c r="C107" s="431"/>
      <c r="D107" s="431"/>
      <c r="E107" s="431"/>
      <c r="F107" s="432"/>
      <c r="G107" s="429"/>
    </row>
    <row r="108" spans="1:7" ht="23.25" x14ac:dyDescent="0.5">
      <c r="A108" s="691"/>
      <c r="B108" s="430"/>
      <c r="C108" s="431"/>
      <c r="D108" s="431"/>
      <c r="E108" s="431"/>
      <c r="F108" s="432"/>
      <c r="G108" s="429"/>
    </row>
    <row r="109" spans="1:7" ht="23.25" x14ac:dyDescent="0.5">
      <c r="A109" s="691"/>
      <c r="B109" s="430"/>
      <c r="C109" s="431"/>
      <c r="D109" s="431"/>
      <c r="E109" s="431"/>
      <c r="F109" s="432"/>
      <c r="G109" s="429"/>
    </row>
    <row r="110" spans="1:7" ht="23.25" x14ac:dyDescent="0.5">
      <c r="A110" s="691"/>
      <c r="B110" s="430"/>
      <c r="C110" s="431"/>
      <c r="D110" s="431"/>
      <c r="E110" s="431"/>
      <c r="F110" s="432"/>
      <c r="G110" s="429"/>
    </row>
    <row r="111" spans="1:7" ht="23.25" x14ac:dyDescent="0.5">
      <c r="A111" s="691"/>
      <c r="B111" s="430"/>
      <c r="C111" s="431"/>
      <c r="D111" s="431"/>
      <c r="E111" s="431"/>
      <c r="F111" s="432"/>
      <c r="G111" s="429"/>
    </row>
    <row r="112" spans="1:7" ht="23.25" x14ac:dyDescent="0.5">
      <c r="A112" s="691"/>
      <c r="B112" s="430"/>
      <c r="C112" s="431"/>
      <c r="D112" s="431"/>
      <c r="E112" s="431"/>
      <c r="F112" s="432"/>
      <c r="G112" s="429"/>
    </row>
    <row r="113" spans="1:7" ht="23.25" x14ac:dyDescent="0.5">
      <c r="A113" s="691"/>
      <c r="B113" s="430"/>
      <c r="C113" s="431"/>
      <c r="D113" s="431"/>
      <c r="E113" s="431"/>
      <c r="F113" s="432"/>
      <c r="G113" s="429"/>
    </row>
    <row r="114" spans="1:7" ht="23.25" x14ac:dyDescent="0.5">
      <c r="A114" s="691"/>
      <c r="B114" s="430"/>
      <c r="C114" s="431"/>
      <c r="D114" s="431"/>
      <c r="E114" s="431"/>
      <c r="F114" s="432"/>
      <c r="G114" s="429"/>
    </row>
    <row r="115" spans="1:7" ht="23.25" x14ac:dyDescent="0.5">
      <c r="A115" s="691"/>
      <c r="B115" s="430"/>
      <c r="C115" s="431"/>
      <c r="D115" s="431"/>
      <c r="E115" s="431"/>
      <c r="F115" s="432"/>
      <c r="G115" s="429"/>
    </row>
    <row r="116" spans="1:7" ht="23.25" x14ac:dyDescent="0.5">
      <c r="A116" s="691"/>
      <c r="B116" s="430"/>
      <c r="C116" s="431"/>
      <c r="D116" s="431"/>
      <c r="E116" s="431"/>
      <c r="F116" s="432"/>
      <c r="G116" s="429"/>
    </row>
    <row r="117" spans="1:7" ht="23.25" x14ac:dyDescent="0.5">
      <c r="A117" s="424"/>
      <c r="B117" s="430"/>
      <c r="C117" s="431"/>
      <c r="D117" s="431"/>
      <c r="E117" s="431"/>
      <c r="F117" s="433"/>
      <c r="G117" s="429"/>
    </row>
    <row r="118" spans="1:7" ht="23.25" thickBot="1" x14ac:dyDescent="0.5">
      <c r="A118" s="434" t="s">
        <v>43</v>
      </c>
      <c r="B118" s="747" t="s">
        <v>48</v>
      </c>
      <c r="C118" s="747"/>
      <c r="D118" s="747"/>
      <c r="E118" s="748"/>
      <c r="F118" s="435">
        <f>SUM(F106:F117)</f>
        <v>0</v>
      </c>
      <c r="G118" s="435">
        <f>SUM(G106:G117)</f>
        <v>0</v>
      </c>
    </row>
    <row r="119" spans="1:7" ht="24" thickTop="1" x14ac:dyDescent="0.5">
      <c r="A119" s="418"/>
      <c r="B119" s="737" t="s">
        <v>49</v>
      </c>
      <c r="C119" s="737"/>
      <c r="D119" s="737"/>
      <c r="E119" s="737"/>
      <c r="F119" s="436"/>
      <c r="G119" s="436"/>
    </row>
    <row r="120" spans="1:7" ht="22.5" x14ac:dyDescent="0.45">
      <c r="A120" s="418"/>
      <c r="B120" s="737" t="s">
        <v>44</v>
      </c>
      <c r="C120" s="737"/>
      <c r="D120" s="737"/>
      <c r="E120" s="737"/>
      <c r="F120" s="738" t="s">
        <v>45</v>
      </c>
      <c r="G120" s="738"/>
    </row>
    <row r="126" spans="1:7" ht="21.75" x14ac:dyDescent="0.5">
      <c r="A126" s="464"/>
      <c r="B126" s="464"/>
      <c r="C126" s="464"/>
      <c r="D126" s="464"/>
      <c r="E126" s="464"/>
      <c r="F126" s="465" t="s">
        <v>354</v>
      </c>
    </row>
    <row r="127" spans="1:7" ht="23.25" x14ac:dyDescent="0.5">
      <c r="A127" s="742" t="s">
        <v>355</v>
      </c>
      <c r="B127" s="742"/>
      <c r="C127" s="742"/>
      <c r="D127" s="742"/>
      <c r="E127" s="742"/>
      <c r="F127" s="742"/>
    </row>
    <row r="128" spans="1:7" ht="21.75" x14ac:dyDescent="0.5">
      <c r="A128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.........................บริษัท ตัวอย่าง จำกัด............................................................................  เลขที่บัญชี ............1234567890....................</v>
      </c>
      <c r="B128" s="464"/>
      <c r="C128" s="464"/>
      <c r="D128" s="464"/>
      <c r="E128" s="464"/>
      <c r="F128" s="464"/>
    </row>
    <row r="129" spans="1:6" ht="21.75" x14ac:dyDescent="0.5">
      <c r="A129" s="464" t="s">
        <v>356</v>
      </c>
      <c r="B129" s="464"/>
      <c r="C129" s="464"/>
      <c r="D129" s="464"/>
      <c r="E129" s="464"/>
      <c r="F129" s="464"/>
    </row>
    <row r="130" spans="1:6" ht="21.75" x14ac:dyDescent="0.5">
      <c r="A130" s="464" t="s">
        <v>357</v>
      </c>
      <c r="B130" s="464"/>
      <c r="C130" s="464"/>
      <c r="D130" s="464"/>
      <c r="E130" s="464"/>
      <c r="F130" s="464"/>
    </row>
    <row r="131" spans="1:6" ht="21.75" x14ac:dyDescent="0.5">
      <c r="A131" s="464" t="s">
        <v>358</v>
      </c>
      <c r="B131" s="464"/>
      <c r="C131" s="464"/>
      <c r="D131" s="464"/>
      <c r="E131" s="466"/>
      <c r="F131" s="464"/>
    </row>
    <row r="132" spans="1:6" ht="21.75" x14ac:dyDescent="0.5">
      <c r="A132" s="467" t="s">
        <v>120</v>
      </c>
      <c r="B132" s="739" t="s">
        <v>181</v>
      </c>
      <c r="C132" s="744" t="s">
        <v>359</v>
      </c>
      <c r="D132" s="467" t="s">
        <v>360</v>
      </c>
      <c r="E132" s="468" t="s">
        <v>46</v>
      </c>
      <c r="F132" s="467" t="s">
        <v>46</v>
      </c>
    </row>
    <row r="133" spans="1:6" ht="21.75" x14ac:dyDescent="0.5">
      <c r="A133" s="469" t="s">
        <v>126</v>
      </c>
      <c r="B133" s="743"/>
      <c r="C133" s="745"/>
      <c r="D133" s="469" t="s">
        <v>361</v>
      </c>
      <c r="E133" s="470" t="s">
        <v>362</v>
      </c>
      <c r="F133" s="469" t="s">
        <v>363</v>
      </c>
    </row>
    <row r="134" spans="1:6" ht="21.75" x14ac:dyDescent="0.5">
      <c r="A134" s="471"/>
      <c r="B134" s="740"/>
      <c r="C134" s="746"/>
      <c r="D134" s="472"/>
      <c r="E134" s="473" t="s">
        <v>364</v>
      </c>
      <c r="F134" s="471" t="s">
        <v>365</v>
      </c>
    </row>
    <row r="135" spans="1:6" ht="18" x14ac:dyDescent="0.25">
      <c r="A135" s="474"/>
      <c r="B135" s="475"/>
      <c r="C135" s="476"/>
      <c r="D135" s="477"/>
      <c r="E135" s="478"/>
      <c r="F135" s="478"/>
    </row>
    <row r="136" spans="1:6" ht="18" x14ac:dyDescent="0.25">
      <c r="A136" s="480"/>
      <c r="B136" s="481"/>
      <c r="C136" s="482"/>
      <c r="D136" s="483"/>
      <c r="E136" s="484"/>
      <c r="F136" s="484"/>
    </row>
    <row r="137" spans="1:6" ht="18" x14ac:dyDescent="0.25">
      <c r="A137" s="480"/>
      <c r="B137" s="481"/>
      <c r="C137" s="482"/>
      <c r="D137" s="483"/>
      <c r="E137" s="484"/>
      <c r="F137" s="484"/>
    </row>
    <row r="138" spans="1:6" ht="18" x14ac:dyDescent="0.25">
      <c r="A138" s="480"/>
      <c r="B138" s="481"/>
      <c r="C138" s="482"/>
      <c r="D138" s="483"/>
      <c r="E138" s="484"/>
      <c r="F138" s="484"/>
    </row>
    <row r="139" spans="1:6" ht="18" x14ac:dyDescent="0.25">
      <c r="A139" s="480"/>
      <c r="B139" s="481"/>
      <c r="C139" s="482"/>
      <c r="D139" s="483"/>
      <c r="E139" s="484"/>
      <c r="F139" s="484"/>
    </row>
    <row r="140" spans="1:6" ht="18" x14ac:dyDescent="0.25">
      <c r="A140" s="480"/>
      <c r="B140" s="481"/>
      <c r="C140" s="482"/>
      <c r="D140" s="483"/>
      <c r="E140" s="484"/>
      <c r="F140" s="484"/>
    </row>
    <row r="141" spans="1:6" x14ac:dyDescent="0.2">
      <c r="A141" s="485"/>
      <c r="B141" s="486"/>
      <c r="C141" s="487"/>
      <c r="D141" s="488"/>
      <c r="E141" s="487"/>
      <c r="F141" s="487"/>
    </row>
    <row r="142" spans="1:6" ht="21.75" x14ac:dyDescent="0.5">
      <c r="A142" s="464"/>
      <c r="B142" s="464"/>
      <c r="C142" s="464"/>
      <c r="D142" s="464"/>
      <c r="E142" s="464"/>
      <c r="F142" s="464"/>
    </row>
    <row r="143" spans="1:6" ht="21.75" x14ac:dyDescent="0.5">
      <c r="A143" s="464"/>
      <c r="B143" s="464"/>
      <c r="C143" s="464"/>
      <c r="D143" s="464"/>
      <c r="E143" s="464"/>
      <c r="F143" s="464"/>
    </row>
    <row r="144" spans="1:6" ht="21.75" x14ac:dyDescent="0.5">
      <c r="A144" s="464" t="s">
        <v>43</v>
      </c>
      <c r="B144" s="464" t="s">
        <v>366</v>
      </c>
      <c r="C144" s="464"/>
      <c r="D144" s="464" t="s">
        <v>367</v>
      </c>
      <c r="E144" s="464"/>
      <c r="F144" s="464"/>
    </row>
    <row r="145" spans="1:10" ht="21.75" x14ac:dyDescent="0.5">
      <c r="A145" s="464"/>
      <c r="B145" s="464" t="s">
        <v>368</v>
      </c>
      <c r="C145" s="464"/>
      <c r="D145" s="464"/>
      <c r="E145" s="464"/>
      <c r="F145" s="464"/>
    </row>
    <row r="146" spans="1:10" ht="21.75" x14ac:dyDescent="0.5">
      <c r="A146" s="464"/>
      <c r="B146" s="464"/>
      <c r="C146" s="464"/>
      <c r="D146" s="464"/>
      <c r="E146" s="464"/>
      <c r="F146" s="464"/>
    </row>
    <row r="147" spans="1:10" ht="21.75" x14ac:dyDescent="0.5">
      <c r="A147" s="464"/>
      <c r="B147" s="464" t="s">
        <v>369</v>
      </c>
      <c r="C147" s="489" t="s">
        <v>33</v>
      </c>
      <c r="D147" s="464" t="s">
        <v>370</v>
      </c>
      <c r="E147" s="464"/>
      <c r="F147" s="464"/>
    </row>
    <row r="148" spans="1:10" ht="21.75" x14ac:dyDescent="0.5">
      <c r="A148" s="464"/>
      <c r="B148" s="464" t="s">
        <v>371</v>
      </c>
      <c r="C148" s="464"/>
      <c r="D148" s="464" t="s">
        <v>496</v>
      </c>
      <c r="E148" s="464"/>
      <c r="F148" s="464"/>
    </row>
    <row r="149" spans="1:10" ht="21.75" x14ac:dyDescent="0.5">
      <c r="A149" s="464"/>
      <c r="B149" s="464" t="s">
        <v>372</v>
      </c>
      <c r="C149" s="464"/>
      <c r="D149" s="464" t="s">
        <v>498</v>
      </c>
      <c r="E149" s="464"/>
      <c r="F149" s="464"/>
    </row>
    <row r="150" spans="1:10" ht="21.75" x14ac:dyDescent="0.5">
      <c r="A150" s="464"/>
      <c r="B150" s="464" t="s">
        <v>373</v>
      </c>
      <c r="C150" s="464"/>
      <c r="D150" s="464" t="s">
        <v>374</v>
      </c>
      <c r="E150" s="464"/>
      <c r="F150" s="464"/>
    </row>
    <row r="156" spans="1:10" ht="21.75" x14ac:dyDescent="0.5">
      <c r="A156" s="464"/>
      <c r="B156" s="464"/>
      <c r="C156" s="464"/>
      <c r="D156" s="464"/>
      <c r="E156" s="464"/>
      <c r="F156" s="464"/>
      <c r="G156" s="464"/>
      <c r="H156" s="464"/>
      <c r="I156" s="479" t="s">
        <v>375</v>
      </c>
      <c r="J156" s="464"/>
    </row>
    <row r="157" spans="1:10" ht="23.25" x14ac:dyDescent="0.5">
      <c r="A157" s="742" t="s">
        <v>376</v>
      </c>
      <c r="B157" s="742"/>
      <c r="C157" s="742"/>
      <c r="D157" s="742"/>
      <c r="E157" s="742"/>
      <c r="F157" s="742"/>
      <c r="G157" s="742"/>
      <c r="H157" s="742"/>
      <c r="I157" s="742"/>
      <c r="J157" s="742"/>
    </row>
    <row r="158" spans="1:10" ht="21.75" x14ac:dyDescent="0.5">
      <c r="A158" s="464"/>
      <c r="B158" s="464"/>
      <c r="C158" s="464"/>
      <c r="D158" s="464"/>
      <c r="E158" s="464"/>
      <c r="F158" s="464"/>
      <c r="G158" s="464"/>
      <c r="H158" s="464"/>
      <c r="I158" s="464"/>
      <c r="J158" s="464"/>
    </row>
    <row r="159" spans="1:10" ht="21.75" x14ac:dyDescent="0.5">
      <c r="A159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.........................บริษัท ตัวอย่าง จำกัด............................................................................  เลขที่บัญชี ............1234567890....................</v>
      </c>
      <c r="B159" s="464"/>
      <c r="C159" s="464"/>
      <c r="D159" s="464"/>
      <c r="E159" s="464"/>
      <c r="F159" s="464"/>
      <c r="G159" s="464"/>
      <c r="H159" s="464"/>
      <c r="I159" s="464"/>
      <c r="J159" s="464"/>
    </row>
    <row r="160" spans="1:10" ht="21.75" x14ac:dyDescent="0.5">
      <c r="A160" s="464" t="s">
        <v>356</v>
      </c>
      <c r="B160" s="464"/>
      <c r="C160" s="464"/>
      <c r="D160" s="464"/>
      <c r="E160" s="464"/>
      <c r="F160" s="464"/>
      <c r="G160" s="464"/>
      <c r="H160" s="464"/>
      <c r="I160" s="464"/>
      <c r="J160" s="464"/>
    </row>
    <row r="161" spans="1:10" ht="21.75" x14ac:dyDescent="0.5">
      <c r="A161" s="464" t="s">
        <v>357</v>
      </c>
      <c r="B161" s="464"/>
      <c r="C161" s="464"/>
      <c r="D161" s="464"/>
      <c r="E161" s="464"/>
      <c r="F161" s="464"/>
      <c r="G161" s="464"/>
      <c r="H161" s="464"/>
      <c r="I161" s="464"/>
      <c r="J161" s="464"/>
    </row>
    <row r="162" spans="1:10" ht="21.75" x14ac:dyDescent="0.5">
      <c r="A162" s="464" t="s">
        <v>358</v>
      </c>
      <c r="B162" s="464"/>
      <c r="C162" s="464"/>
      <c r="D162" s="464"/>
      <c r="E162" s="466"/>
      <c r="F162" s="464"/>
      <c r="G162" s="464"/>
      <c r="H162" s="464"/>
      <c r="I162" s="464"/>
      <c r="J162" s="464"/>
    </row>
    <row r="163" spans="1:10" ht="21.75" x14ac:dyDescent="0.5">
      <c r="A163" s="467" t="s">
        <v>120</v>
      </c>
      <c r="B163" s="739" t="s">
        <v>181</v>
      </c>
      <c r="C163" s="739" t="s">
        <v>359</v>
      </c>
      <c r="D163" s="467" t="s">
        <v>360</v>
      </c>
      <c r="E163" s="741" t="s">
        <v>377</v>
      </c>
      <c r="F163" s="741"/>
      <c r="G163" s="741"/>
      <c r="H163" s="741"/>
      <c r="I163" s="741"/>
      <c r="J163" s="741"/>
    </row>
    <row r="164" spans="1:10" ht="21.75" x14ac:dyDescent="0.5">
      <c r="A164" s="471" t="s">
        <v>126</v>
      </c>
      <c r="B164" s="740"/>
      <c r="C164" s="740"/>
      <c r="D164" s="471" t="s">
        <v>378</v>
      </c>
      <c r="E164" s="471">
        <v>1</v>
      </c>
      <c r="F164" s="471">
        <v>2</v>
      </c>
      <c r="G164" s="471">
        <v>3</v>
      </c>
      <c r="H164" s="471">
        <v>4</v>
      </c>
      <c r="I164" s="471">
        <v>5</v>
      </c>
      <c r="J164" s="471">
        <v>6</v>
      </c>
    </row>
    <row r="165" spans="1:10" x14ac:dyDescent="0.2">
      <c r="A165" s="474"/>
      <c r="B165" s="475"/>
      <c r="C165" s="476"/>
      <c r="D165" s="490"/>
      <c r="E165" s="474"/>
      <c r="F165" s="476"/>
      <c r="G165" s="476"/>
      <c r="H165" s="476"/>
      <c r="I165" s="476"/>
      <c r="J165" s="476"/>
    </row>
    <row r="166" spans="1:10" x14ac:dyDescent="0.2">
      <c r="A166" s="480"/>
      <c r="B166" s="481"/>
      <c r="C166" s="482"/>
      <c r="D166" s="483"/>
      <c r="E166" s="480"/>
      <c r="F166" s="482"/>
      <c r="G166" s="482"/>
      <c r="H166" s="482"/>
      <c r="I166" s="482"/>
      <c r="J166" s="482"/>
    </row>
    <row r="167" spans="1:10" x14ac:dyDescent="0.2">
      <c r="A167" s="480"/>
      <c r="B167" s="481"/>
      <c r="C167" s="482"/>
      <c r="D167" s="483"/>
      <c r="E167" s="480"/>
      <c r="F167" s="482"/>
      <c r="G167" s="482"/>
      <c r="H167" s="482"/>
      <c r="I167" s="482"/>
      <c r="J167" s="482"/>
    </row>
    <row r="168" spans="1:10" x14ac:dyDescent="0.2">
      <c r="A168" s="480"/>
      <c r="B168" s="481"/>
      <c r="C168" s="482"/>
      <c r="D168" s="483"/>
      <c r="E168" s="480"/>
      <c r="F168" s="482"/>
      <c r="G168" s="482"/>
      <c r="H168" s="482"/>
      <c r="I168" s="482"/>
      <c r="J168" s="482"/>
    </row>
    <row r="169" spans="1:10" x14ac:dyDescent="0.2">
      <c r="A169" s="480"/>
      <c r="B169" s="481"/>
      <c r="C169" s="482"/>
      <c r="D169" s="483"/>
      <c r="E169" s="480"/>
      <c r="F169" s="482"/>
      <c r="G169" s="482"/>
      <c r="H169" s="482"/>
      <c r="I169" s="482"/>
      <c r="J169" s="482"/>
    </row>
    <row r="170" spans="1:10" x14ac:dyDescent="0.2">
      <c r="A170" s="480"/>
      <c r="B170" s="481"/>
      <c r="C170" s="482"/>
      <c r="D170" s="483"/>
      <c r="E170" s="480"/>
      <c r="F170" s="482"/>
      <c r="G170" s="482"/>
      <c r="H170" s="482"/>
      <c r="I170" s="482"/>
      <c r="J170" s="482"/>
    </row>
    <row r="171" spans="1:10" x14ac:dyDescent="0.2">
      <c r="A171" s="491"/>
      <c r="B171" s="492"/>
      <c r="C171" s="493"/>
      <c r="D171" s="488"/>
      <c r="E171" s="491"/>
      <c r="F171" s="493"/>
      <c r="G171" s="493"/>
      <c r="H171" s="493"/>
      <c r="I171" s="493"/>
      <c r="J171" s="493"/>
    </row>
    <row r="172" spans="1:10" ht="21.75" x14ac:dyDescent="0.5">
      <c r="A172" s="464"/>
      <c r="B172" s="464"/>
      <c r="C172" s="464"/>
      <c r="D172" s="464"/>
      <c r="E172" s="464"/>
      <c r="F172" s="464"/>
      <c r="G172" s="464"/>
      <c r="H172" s="464"/>
      <c r="I172" s="464"/>
      <c r="J172" s="464"/>
    </row>
    <row r="173" spans="1:10" ht="21.75" x14ac:dyDescent="0.5">
      <c r="A173" s="464" t="s">
        <v>43</v>
      </c>
      <c r="B173" s="464" t="s">
        <v>366</v>
      </c>
      <c r="C173" s="464" t="s">
        <v>379</v>
      </c>
      <c r="D173" s="464"/>
      <c r="E173" s="464"/>
      <c r="F173" s="464"/>
      <c r="G173" s="494" t="s">
        <v>380</v>
      </c>
      <c r="H173" s="464"/>
      <c r="I173" s="464"/>
      <c r="J173" s="464"/>
    </row>
    <row r="174" spans="1:10" ht="21.75" x14ac:dyDescent="0.5">
      <c r="A174" s="464"/>
      <c r="B174" s="464" t="s">
        <v>368</v>
      </c>
      <c r="C174" s="464"/>
      <c r="D174" s="464"/>
      <c r="E174" s="464"/>
      <c r="F174" s="464" t="s">
        <v>381</v>
      </c>
      <c r="G174" s="464"/>
      <c r="H174" s="464"/>
      <c r="I174" s="464"/>
      <c r="J174" s="464"/>
    </row>
    <row r="175" spans="1:10" ht="21.75" x14ac:dyDescent="0.5">
      <c r="A175" s="464"/>
      <c r="B175" s="464"/>
      <c r="C175" s="464"/>
      <c r="D175" s="464"/>
      <c r="E175" s="464"/>
      <c r="F175" s="464" t="s">
        <v>382</v>
      </c>
      <c r="G175" s="464"/>
      <c r="H175" s="464"/>
      <c r="I175" s="464"/>
      <c r="J175" s="464"/>
    </row>
    <row r="176" spans="1:10" ht="21.75" x14ac:dyDescent="0.5">
      <c r="A176" s="464"/>
      <c r="B176" s="464" t="s">
        <v>383</v>
      </c>
      <c r="C176" s="464" t="s">
        <v>384</v>
      </c>
      <c r="D176" s="464"/>
      <c r="E176" s="464"/>
      <c r="F176" s="464" t="s">
        <v>385</v>
      </c>
      <c r="G176" s="464"/>
      <c r="H176" s="464"/>
      <c r="I176" s="464"/>
      <c r="J176" s="464"/>
    </row>
    <row r="177" spans="1:10" ht="21.75" x14ac:dyDescent="0.5">
      <c r="A177" s="464"/>
      <c r="B177" s="464" t="s">
        <v>386</v>
      </c>
      <c r="C177" s="464" t="s">
        <v>497</v>
      </c>
      <c r="D177" s="464"/>
      <c r="E177" s="464"/>
      <c r="F177" s="464" t="s">
        <v>387</v>
      </c>
      <c r="G177" s="464"/>
      <c r="H177" s="464"/>
      <c r="I177" s="464"/>
      <c r="J177" s="464"/>
    </row>
    <row r="178" spans="1:10" ht="21.75" x14ac:dyDescent="0.5">
      <c r="A178" s="464"/>
      <c r="B178" s="464" t="s">
        <v>388</v>
      </c>
      <c r="C178" s="464" t="s">
        <v>501</v>
      </c>
      <c r="D178" s="464"/>
      <c r="E178" s="464"/>
      <c r="F178" s="464" t="s">
        <v>389</v>
      </c>
      <c r="G178" s="464"/>
      <c r="H178" s="464"/>
      <c r="I178" s="464"/>
      <c r="J178" s="464"/>
    </row>
    <row r="179" spans="1:10" ht="21.75" x14ac:dyDescent="0.5">
      <c r="A179" s="464"/>
      <c r="B179" s="464" t="s">
        <v>390</v>
      </c>
      <c r="C179" s="464" t="s">
        <v>391</v>
      </c>
      <c r="D179" s="464"/>
      <c r="E179" s="464"/>
      <c r="F179" s="464" t="s">
        <v>392</v>
      </c>
      <c r="G179" s="464"/>
      <c r="H179" s="464"/>
      <c r="I179" s="464"/>
      <c r="J179" s="464"/>
    </row>
    <row r="180" spans="1:10" ht="21.75" x14ac:dyDescent="0.5">
      <c r="A180" s="464"/>
      <c r="B180" s="464" t="s">
        <v>393</v>
      </c>
      <c r="C180" s="464"/>
      <c r="D180" s="464"/>
      <c r="E180" s="464"/>
      <c r="F180" s="464" t="s">
        <v>394</v>
      </c>
      <c r="G180" s="464"/>
      <c r="H180" s="464"/>
      <c r="I180" s="464"/>
      <c r="J180" s="464"/>
    </row>
  </sheetData>
  <mergeCells count="26">
    <mergeCell ref="B120:E120"/>
    <mergeCell ref="F120:G120"/>
    <mergeCell ref="X69:Y69"/>
    <mergeCell ref="B163:B164"/>
    <mergeCell ref="C163:C164"/>
    <mergeCell ref="E163:J163"/>
    <mergeCell ref="A127:F127"/>
    <mergeCell ref="B132:B134"/>
    <mergeCell ref="C132:C134"/>
    <mergeCell ref="A157:J157"/>
    <mergeCell ref="B118:E118"/>
    <mergeCell ref="B119:E119"/>
    <mergeCell ref="Z69:AA69"/>
    <mergeCell ref="F67:O67"/>
    <mergeCell ref="R67:S67"/>
    <mergeCell ref="T67:U67"/>
    <mergeCell ref="V67:Y67"/>
    <mergeCell ref="Z67:AB67"/>
    <mergeCell ref="T68:U68"/>
    <mergeCell ref="X68:Y68"/>
    <mergeCell ref="T69:U69"/>
    <mergeCell ref="G64:V64"/>
    <mergeCell ref="C66:O66"/>
    <mergeCell ref="Q66:U66"/>
    <mergeCell ref="V66:Y66"/>
    <mergeCell ref="Z66:AB66"/>
  </mergeCells>
  <phoneticPr fontId="27" type="noConversion"/>
  <conditionalFormatting sqref="C54:C56">
    <cfRule type="expression" dxfId="27" priority="1" stopIfTrue="1">
      <formula>$AD54&gt;0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ignoredErrors>
    <ignoredError sqref="AB7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75" r:id="rId4" name="Drop Down 63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2</xdr:col>
                    <xdr:colOff>1476375</xdr:colOff>
                    <xdr:row>10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tabColor indexed="14"/>
  </sheetPr>
  <dimension ref="A1:W20"/>
  <sheetViews>
    <sheetView workbookViewId="0">
      <pane xSplit="4" ySplit="1" topLeftCell="L2" activePane="bottomRight" state="frozen"/>
      <selection pane="topRight" activeCell="E1" sqref="E1"/>
      <selection pane="bottomLeft" activeCell="A6" sqref="A6"/>
      <selection pane="bottomRight" activeCell="X10" sqref="X10"/>
    </sheetView>
  </sheetViews>
  <sheetFormatPr defaultRowHeight="10.5" x14ac:dyDescent="0.15"/>
  <cols>
    <col min="1" max="1" width="6.7109375" style="202" customWidth="1"/>
    <col min="2" max="2" width="5.85546875" style="199" customWidth="1"/>
    <col min="3" max="3" width="8.5703125" style="200" customWidth="1"/>
    <col min="4" max="4" width="11.5703125" style="201" customWidth="1"/>
    <col min="5" max="5" width="15.140625" style="196" customWidth="1"/>
    <col min="6" max="6" width="13.85546875" style="196" customWidth="1"/>
    <col min="7" max="7" width="7.5703125" style="196" customWidth="1"/>
    <col min="8" max="8" width="12.42578125" style="208" customWidth="1"/>
    <col min="9" max="9" width="10.85546875" style="196" customWidth="1"/>
    <col min="10" max="11" width="7.5703125" style="196" bestFit="1" customWidth="1"/>
    <col min="12" max="12" width="12" style="197" customWidth="1"/>
    <col min="13" max="13" width="14.140625" style="196" bestFit="1" customWidth="1"/>
    <col min="14" max="14" width="14.140625" style="196" customWidth="1"/>
    <col min="15" max="15" width="14.28515625" style="206" customWidth="1"/>
    <col min="16" max="16" width="12.140625" style="196" customWidth="1"/>
    <col min="17" max="17" width="11.140625" style="459" customWidth="1"/>
    <col min="18" max="20" width="7.42578125" style="459" customWidth="1"/>
    <col min="21" max="22" width="14.28515625" style="206" customWidth="1"/>
    <col min="23" max="23" width="9.140625" style="322"/>
    <col min="24" max="16384" width="9.140625" style="198"/>
  </cols>
  <sheetData>
    <row r="1" spans="1:22" s="496" customFormat="1" ht="32.25" customHeight="1" x14ac:dyDescent="0.15">
      <c r="A1" s="495" t="s">
        <v>187</v>
      </c>
      <c r="B1" s="495" t="s">
        <v>159</v>
      </c>
      <c r="C1" s="495" t="s">
        <v>77</v>
      </c>
      <c r="D1" s="495" t="s">
        <v>160</v>
      </c>
      <c r="E1" s="495" t="s">
        <v>66</v>
      </c>
      <c r="F1" s="495" t="s">
        <v>114</v>
      </c>
      <c r="G1" s="495" t="s">
        <v>170</v>
      </c>
      <c r="H1" s="495" t="s">
        <v>70</v>
      </c>
      <c r="I1" s="708" t="s">
        <v>207</v>
      </c>
      <c r="J1" s="708" t="s">
        <v>426</v>
      </c>
      <c r="K1" s="495" t="s">
        <v>425</v>
      </c>
      <c r="L1" s="495" t="s">
        <v>210</v>
      </c>
      <c r="M1" s="495" t="s">
        <v>195</v>
      </c>
      <c r="N1" s="495" t="s">
        <v>196</v>
      </c>
      <c r="O1" s="495" t="s">
        <v>197</v>
      </c>
      <c r="P1" s="495" t="s">
        <v>201</v>
      </c>
      <c r="Q1" s="495" t="s">
        <v>198</v>
      </c>
      <c r="R1" s="495" t="s">
        <v>399</v>
      </c>
      <c r="S1" s="495" t="s">
        <v>400</v>
      </c>
      <c r="T1" s="495" t="s">
        <v>401</v>
      </c>
      <c r="U1" s="495" t="s">
        <v>199</v>
      </c>
      <c r="V1" s="495" t="s">
        <v>200</v>
      </c>
    </row>
    <row r="2" spans="1:22" x14ac:dyDescent="0.15">
      <c r="A2" s="202">
        <v>1001</v>
      </c>
      <c r="B2" s="199" t="s">
        <v>409</v>
      </c>
      <c r="C2" s="200" t="s">
        <v>411</v>
      </c>
      <c r="D2" s="201" t="s">
        <v>444</v>
      </c>
      <c r="E2" s="196">
        <v>1234567890123</v>
      </c>
      <c r="F2" s="196">
        <v>1234567890123</v>
      </c>
      <c r="G2" s="196" t="s">
        <v>434</v>
      </c>
      <c r="H2" s="208">
        <v>1234567890</v>
      </c>
      <c r="I2" s="196" t="s">
        <v>427</v>
      </c>
      <c r="J2" s="196" t="s">
        <v>449</v>
      </c>
      <c r="L2" s="197">
        <v>10000</v>
      </c>
      <c r="O2" s="206">
        <v>26219</v>
      </c>
      <c r="P2" s="196" t="s">
        <v>202</v>
      </c>
      <c r="Q2" s="459">
        <f t="shared" ref="Q2:Q20" ca="1" si="0">YEAR(TODAY())-YEAR(O2)</f>
        <v>48</v>
      </c>
      <c r="R2" s="459">
        <f t="shared" ref="R2:R5" ca="1" si="1">DATEDIF(U2,TODAY(),"Y")</f>
        <v>8</v>
      </c>
      <c r="S2" s="459">
        <f t="shared" ref="S2:S5" ca="1" si="2">DATEDIF(U2,TODAY(),"YM")</f>
        <v>10</v>
      </c>
      <c r="T2" s="459">
        <f t="shared" ref="T2:T5" ca="1" si="3">DATEDIF(U2,TODAY(),"MD")</f>
        <v>10</v>
      </c>
      <c r="U2" s="206">
        <v>40543</v>
      </c>
    </row>
    <row r="3" spans="1:22" x14ac:dyDescent="0.15">
      <c r="A3" s="202">
        <v>1002</v>
      </c>
      <c r="B3" s="199" t="s">
        <v>409</v>
      </c>
      <c r="C3" s="200" t="s">
        <v>412</v>
      </c>
      <c r="D3" s="201" t="s">
        <v>445</v>
      </c>
      <c r="E3" s="196">
        <v>1234567890123</v>
      </c>
      <c r="F3" s="196">
        <v>1234567890123</v>
      </c>
      <c r="G3" s="196" t="s">
        <v>435</v>
      </c>
      <c r="H3" s="208">
        <v>1234567890</v>
      </c>
      <c r="I3" s="196" t="s">
        <v>427</v>
      </c>
      <c r="J3" s="196" t="s">
        <v>450</v>
      </c>
      <c r="L3" s="197">
        <v>10000</v>
      </c>
      <c r="O3" s="206">
        <v>26420</v>
      </c>
      <c r="P3" s="196" t="s">
        <v>202</v>
      </c>
      <c r="Q3" s="459">
        <f t="shared" ca="1" si="0"/>
        <v>47</v>
      </c>
      <c r="R3" s="459">
        <f t="shared" ca="1" si="1"/>
        <v>8</v>
      </c>
      <c r="S3" s="459">
        <f t="shared" ca="1" si="2"/>
        <v>9</v>
      </c>
      <c r="T3" s="459">
        <f t="shared" ca="1" si="3"/>
        <v>11</v>
      </c>
      <c r="U3" s="206">
        <v>40573</v>
      </c>
    </row>
    <row r="4" spans="1:22" x14ac:dyDescent="0.15">
      <c r="A4" s="202">
        <v>1003</v>
      </c>
      <c r="B4" s="199" t="s">
        <v>409</v>
      </c>
      <c r="C4" s="200" t="s">
        <v>413</v>
      </c>
      <c r="D4" s="201" t="s">
        <v>446</v>
      </c>
      <c r="E4" s="196">
        <v>1234567890123</v>
      </c>
      <c r="F4" s="196">
        <v>1234567890123</v>
      </c>
      <c r="G4" s="196" t="s">
        <v>436</v>
      </c>
      <c r="H4" s="208">
        <v>1234567890</v>
      </c>
      <c r="I4" s="196" t="s">
        <v>491</v>
      </c>
      <c r="J4" s="196" t="s">
        <v>451</v>
      </c>
      <c r="L4" s="197">
        <v>10000</v>
      </c>
      <c r="O4" s="206">
        <v>26600</v>
      </c>
      <c r="P4" s="196" t="s">
        <v>202</v>
      </c>
      <c r="Q4" s="459">
        <f t="shared" ca="1" si="0"/>
        <v>47</v>
      </c>
      <c r="R4" s="459">
        <f t="shared" ca="1" si="1"/>
        <v>7</v>
      </c>
      <c r="S4" s="459">
        <f t="shared" ca="1" si="2"/>
        <v>8</v>
      </c>
      <c r="T4" s="459">
        <f t="shared" ca="1" si="3"/>
        <v>12</v>
      </c>
      <c r="U4" s="206">
        <v>40968</v>
      </c>
    </row>
    <row r="5" spans="1:22" x14ac:dyDescent="0.15">
      <c r="A5" s="202">
        <v>1004</v>
      </c>
      <c r="B5" s="199" t="s">
        <v>166</v>
      </c>
      <c r="C5" s="200" t="s">
        <v>414</v>
      </c>
      <c r="D5" s="201" t="s">
        <v>447</v>
      </c>
      <c r="E5" s="196">
        <v>1234567890123</v>
      </c>
      <c r="F5" s="196">
        <v>1234567890123</v>
      </c>
      <c r="G5" s="196" t="s">
        <v>434</v>
      </c>
      <c r="H5" s="208">
        <v>1234567890</v>
      </c>
      <c r="I5" s="196" t="s">
        <v>427</v>
      </c>
      <c r="J5" s="196" t="s">
        <v>452</v>
      </c>
      <c r="L5" s="197">
        <v>10000</v>
      </c>
      <c r="O5" s="206">
        <v>26780</v>
      </c>
      <c r="P5" s="196" t="s">
        <v>405</v>
      </c>
      <c r="Q5" s="459">
        <f t="shared" ca="1" si="0"/>
        <v>46</v>
      </c>
      <c r="R5" s="459">
        <f t="shared" ca="1" si="1"/>
        <v>6</v>
      </c>
      <c r="S5" s="459">
        <f t="shared" ca="1" si="2"/>
        <v>7</v>
      </c>
      <c r="T5" s="459">
        <f t="shared" ca="1" si="3"/>
        <v>11</v>
      </c>
      <c r="U5" s="206">
        <v>41363</v>
      </c>
    </row>
    <row r="6" spans="1:22" x14ac:dyDescent="0.15">
      <c r="A6" s="202">
        <v>1005</v>
      </c>
      <c r="B6" s="199" t="s">
        <v>409</v>
      </c>
      <c r="C6" s="200" t="s">
        <v>415</v>
      </c>
      <c r="D6" s="201" t="s">
        <v>448</v>
      </c>
      <c r="E6" s="196">
        <v>1234567890123</v>
      </c>
      <c r="F6" s="196">
        <v>1234567890123</v>
      </c>
      <c r="G6" s="196" t="s">
        <v>435</v>
      </c>
      <c r="H6" s="208">
        <v>1234567890</v>
      </c>
      <c r="I6" s="196" t="s">
        <v>491</v>
      </c>
      <c r="J6" s="196" t="s">
        <v>449</v>
      </c>
      <c r="L6" s="197">
        <v>10000</v>
      </c>
      <c r="O6" s="206">
        <v>26960</v>
      </c>
      <c r="P6" s="196" t="s">
        <v>202</v>
      </c>
      <c r="Q6" s="459">
        <f t="shared" ca="1" si="0"/>
        <v>46</v>
      </c>
      <c r="R6" s="459">
        <f t="shared" ref="R6:R20" ca="1" si="4">DATEDIF(U6,TODAY(),"Y")</f>
        <v>9</v>
      </c>
      <c r="S6" s="459">
        <f t="shared" ref="S6:S20" ca="1" si="5">DATEDIF(U6,TODAY(),"YM")</f>
        <v>6</v>
      </c>
      <c r="T6" s="459">
        <f t="shared" ref="T6:T20" ca="1" si="6">DATEDIF(U6,TODAY(),"MD")</f>
        <v>12</v>
      </c>
      <c r="U6" s="206">
        <v>40297</v>
      </c>
      <c r="V6" s="206">
        <v>42795</v>
      </c>
    </row>
    <row r="7" spans="1:22" x14ac:dyDescent="0.15">
      <c r="A7" s="202">
        <v>1006</v>
      </c>
      <c r="B7" s="199" t="s">
        <v>166</v>
      </c>
      <c r="C7" s="200" t="s">
        <v>416</v>
      </c>
      <c r="D7" s="201" t="s">
        <v>453</v>
      </c>
      <c r="E7" s="196">
        <v>1234567890123</v>
      </c>
      <c r="F7" s="196">
        <v>1234567890123</v>
      </c>
      <c r="G7" s="196" t="s">
        <v>436</v>
      </c>
      <c r="H7" s="208">
        <v>1234567890</v>
      </c>
      <c r="I7" s="196" t="s">
        <v>427</v>
      </c>
      <c r="J7" s="196" t="s">
        <v>450</v>
      </c>
      <c r="L7" s="197">
        <v>10000</v>
      </c>
      <c r="O7" s="206">
        <v>27140</v>
      </c>
      <c r="P7" s="196" t="s">
        <v>405</v>
      </c>
      <c r="Q7" s="459">
        <f t="shared" ca="1" si="0"/>
        <v>45</v>
      </c>
      <c r="R7" s="459">
        <f t="shared" ca="1" si="4"/>
        <v>8</v>
      </c>
      <c r="S7" s="459">
        <f t="shared" ca="1" si="5"/>
        <v>5</v>
      </c>
      <c r="T7" s="459">
        <f t="shared" ca="1" si="6"/>
        <v>12</v>
      </c>
      <c r="U7" s="206">
        <v>40692</v>
      </c>
      <c r="V7" s="206">
        <v>42796</v>
      </c>
    </row>
    <row r="8" spans="1:22" x14ac:dyDescent="0.15">
      <c r="A8" s="202">
        <v>1007</v>
      </c>
      <c r="B8" s="199" t="s">
        <v>218</v>
      </c>
      <c r="C8" s="200" t="s">
        <v>417</v>
      </c>
      <c r="D8" s="201" t="s">
        <v>454</v>
      </c>
      <c r="E8" s="196">
        <v>1234567890123</v>
      </c>
      <c r="F8" s="196">
        <v>1234567890123</v>
      </c>
      <c r="G8" s="196" t="s">
        <v>434</v>
      </c>
      <c r="H8" s="208">
        <v>1234567890</v>
      </c>
      <c r="I8" s="196" t="s">
        <v>491</v>
      </c>
      <c r="J8" s="196" t="s">
        <v>451</v>
      </c>
      <c r="L8" s="197">
        <v>10000</v>
      </c>
      <c r="O8" s="206">
        <v>27320</v>
      </c>
      <c r="P8" s="196" t="s">
        <v>202</v>
      </c>
      <c r="Q8" s="459">
        <f t="shared" ca="1" si="0"/>
        <v>45</v>
      </c>
      <c r="R8" s="459">
        <f t="shared" ca="1" si="4"/>
        <v>7</v>
      </c>
      <c r="S8" s="459">
        <f t="shared" ca="1" si="5"/>
        <v>4</v>
      </c>
      <c r="T8" s="459">
        <f t="shared" ca="1" si="6"/>
        <v>13</v>
      </c>
      <c r="U8" s="206">
        <v>41088</v>
      </c>
      <c r="V8" s="206">
        <v>42797</v>
      </c>
    </row>
    <row r="9" spans="1:22" x14ac:dyDescent="0.15">
      <c r="A9" s="202">
        <v>1008</v>
      </c>
      <c r="B9" s="199" t="s">
        <v>166</v>
      </c>
      <c r="C9" s="200" t="s">
        <v>418</v>
      </c>
      <c r="D9" s="201" t="s">
        <v>455</v>
      </c>
      <c r="E9" s="196">
        <v>1234567890123</v>
      </c>
      <c r="F9" s="196">
        <v>1234567890123</v>
      </c>
      <c r="G9" s="196" t="s">
        <v>435</v>
      </c>
      <c r="H9" s="208">
        <v>1234567890</v>
      </c>
      <c r="I9" s="196" t="s">
        <v>427</v>
      </c>
      <c r="J9" s="196" t="s">
        <v>452</v>
      </c>
      <c r="L9" s="197">
        <v>10000</v>
      </c>
      <c r="O9" s="206">
        <v>27500</v>
      </c>
      <c r="P9" s="196" t="s">
        <v>405</v>
      </c>
      <c r="Q9" s="459">
        <f t="shared" ca="1" si="0"/>
        <v>44</v>
      </c>
      <c r="R9" s="459">
        <f t="shared" ca="1" si="4"/>
        <v>6</v>
      </c>
      <c r="S9" s="459">
        <f t="shared" ca="1" si="5"/>
        <v>3</v>
      </c>
      <c r="T9" s="459">
        <f t="shared" ca="1" si="6"/>
        <v>13</v>
      </c>
      <c r="U9" s="206">
        <v>41483</v>
      </c>
    </row>
    <row r="10" spans="1:22" x14ac:dyDescent="0.15">
      <c r="A10" s="202">
        <v>1009</v>
      </c>
      <c r="B10" s="199" t="s">
        <v>218</v>
      </c>
      <c r="C10" s="200" t="s">
        <v>419</v>
      </c>
      <c r="D10" s="201" t="s">
        <v>456</v>
      </c>
      <c r="E10" s="196">
        <v>1234567890123</v>
      </c>
      <c r="F10" s="196">
        <v>1234567890123</v>
      </c>
      <c r="G10" s="196" t="s">
        <v>436</v>
      </c>
      <c r="H10" s="208">
        <v>1234567890</v>
      </c>
      <c r="I10" s="196" t="s">
        <v>491</v>
      </c>
      <c r="J10" s="196" t="s">
        <v>449</v>
      </c>
      <c r="L10" s="197">
        <v>10000</v>
      </c>
      <c r="O10" s="206">
        <v>27680</v>
      </c>
      <c r="P10" s="196" t="s">
        <v>202</v>
      </c>
      <c r="Q10" s="459">
        <f t="shared" ca="1" si="0"/>
        <v>44</v>
      </c>
      <c r="R10" s="459">
        <f t="shared" ca="1" si="4"/>
        <v>5</v>
      </c>
      <c r="S10" s="459">
        <f t="shared" ca="1" si="5"/>
        <v>9</v>
      </c>
      <c r="T10" s="459">
        <f t="shared" ca="1" si="6"/>
        <v>11</v>
      </c>
      <c r="U10" s="206">
        <v>41669</v>
      </c>
      <c r="V10" s="206">
        <v>42798</v>
      </c>
    </row>
    <row r="11" spans="1:22" x14ac:dyDescent="0.15">
      <c r="A11" s="202">
        <v>1010</v>
      </c>
      <c r="B11" s="199" t="s">
        <v>409</v>
      </c>
      <c r="C11" s="200" t="s">
        <v>420</v>
      </c>
      <c r="D11" s="201" t="s">
        <v>457</v>
      </c>
      <c r="E11" s="196">
        <v>1234567890123</v>
      </c>
      <c r="F11" s="196">
        <v>1234567890123</v>
      </c>
      <c r="G11" s="196" t="s">
        <v>434</v>
      </c>
      <c r="H11" s="208">
        <v>1234567890</v>
      </c>
      <c r="I11" s="196" t="s">
        <v>427</v>
      </c>
      <c r="J11" s="196" t="s">
        <v>450</v>
      </c>
      <c r="L11" s="197">
        <v>10000</v>
      </c>
      <c r="O11" s="206">
        <v>27860</v>
      </c>
      <c r="P11" s="196" t="s">
        <v>202</v>
      </c>
      <c r="Q11" s="459">
        <f t="shared" ca="1" si="0"/>
        <v>43</v>
      </c>
      <c r="R11" s="459">
        <f t="shared" ca="1" si="4"/>
        <v>4</v>
      </c>
      <c r="S11" s="459">
        <f t="shared" ca="1" si="5"/>
        <v>8</v>
      </c>
      <c r="T11" s="459">
        <f t="shared" ca="1" si="6"/>
        <v>16</v>
      </c>
      <c r="U11" s="206">
        <v>42060</v>
      </c>
    </row>
    <row r="12" spans="1:22" x14ac:dyDescent="0.15">
      <c r="A12" s="202">
        <v>1011</v>
      </c>
      <c r="B12" s="199" t="s">
        <v>409</v>
      </c>
      <c r="C12" s="200" t="s">
        <v>421</v>
      </c>
      <c r="D12" s="201" t="s">
        <v>458</v>
      </c>
      <c r="E12" s="196">
        <v>1234567890123</v>
      </c>
      <c r="F12" s="196">
        <v>1234567890123</v>
      </c>
      <c r="G12" s="196" t="s">
        <v>435</v>
      </c>
      <c r="H12" s="208">
        <v>1234567890</v>
      </c>
      <c r="I12" s="196" t="s">
        <v>491</v>
      </c>
      <c r="J12" s="196" t="s">
        <v>451</v>
      </c>
      <c r="L12" s="197">
        <v>10000</v>
      </c>
      <c r="O12" s="206">
        <v>28040</v>
      </c>
      <c r="P12" s="196" t="s">
        <v>202</v>
      </c>
      <c r="Q12" s="459">
        <f t="shared" ca="1" si="0"/>
        <v>43</v>
      </c>
      <c r="R12" s="459">
        <f t="shared" ca="1" si="4"/>
        <v>9</v>
      </c>
      <c r="S12" s="459">
        <f t="shared" ca="1" si="5"/>
        <v>7</v>
      </c>
      <c r="T12" s="459">
        <f t="shared" ca="1" si="6"/>
        <v>11</v>
      </c>
      <c r="U12" s="206">
        <v>40267</v>
      </c>
    </row>
    <row r="13" spans="1:22" x14ac:dyDescent="0.15">
      <c r="A13" s="202">
        <v>1012</v>
      </c>
      <c r="B13" s="199" t="s">
        <v>166</v>
      </c>
      <c r="C13" s="200" t="s">
        <v>422</v>
      </c>
      <c r="D13" s="201" t="s">
        <v>459</v>
      </c>
      <c r="E13" s="196">
        <v>1234567890123</v>
      </c>
      <c r="F13" s="196">
        <v>1234567890123</v>
      </c>
      <c r="G13" s="196" t="s">
        <v>436</v>
      </c>
      <c r="H13" s="208">
        <v>1234567890</v>
      </c>
      <c r="I13" s="196" t="s">
        <v>427</v>
      </c>
      <c r="J13" s="196" t="s">
        <v>452</v>
      </c>
      <c r="L13" s="197">
        <v>10000</v>
      </c>
      <c r="O13" s="206">
        <v>28220</v>
      </c>
      <c r="P13" s="196" t="s">
        <v>405</v>
      </c>
      <c r="Q13" s="459">
        <f t="shared" ca="1" si="0"/>
        <v>42</v>
      </c>
      <c r="R13" s="459">
        <f t="shared" ca="1" si="4"/>
        <v>8</v>
      </c>
      <c r="S13" s="459">
        <f t="shared" ca="1" si="5"/>
        <v>6</v>
      </c>
      <c r="T13" s="459">
        <f t="shared" ca="1" si="6"/>
        <v>12</v>
      </c>
      <c r="U13" s="206">
        <v>40662</v>
      </c>
    </row>
    <row r="14" spans="1:22" x14ac:dyDescent="0.15">
      <c r="A14" s="202">
        <v>1013</v>
      </c>
      <c r="B14" s="199" t="s">
        <v>166</v>
      </c>
      <c r="C14" s="200" t="s">
        <v>423</v>
      </c>
      <c r="D14" s="201" t="s">
        <v>460</v>
      </c>
      <c r="E14" s="196">
        <v>1234567890123</v>
      </c>
      <c r="F14" s="196">
        <v>1234567890123</v>
      </c>
      <c r="G14" s="196" t="s">
        <v>434</v>
      </c>
      <c r="H14" s="208">
        <v>1234567890</v>
      </c>
      <c r="I14" s="196" t="s">
        <v>491</v>
      </c>
      <c r="J14" s="196" t="s">
        <v>449</v>
      </c>
      <c r="L14" s="197">
        <v>10000</v>
      </c>
      <c r="O14" s="206">
        <v>28400</v>
      </c>
      <c r="P14" s="196" t="s">
        <v>405</v>
      </c>
      <c r="Q14" s="459">
        <f t="shared" ca="1" si="0"/>
        <v>42</v>
      </c>
      <c r="R14" s="459">
        <f t="shared" ca="1" si="4"/>
        <v>7</v>
      </c>
      <c r="S14" s="459">
        <f t="shared" ca="1" si="5"/>
        <v>5</v>
      </c>
      <c r="T14" s="459">
        <f t="shared" ca="1" si="6"/>
        <v>12</v>
      </c>
      <c r="U14" s="206">
        <v>41058</v>
      </c>
    </row>
    <row r="15" spans="1:22" x14ac:dyDescent="0.15">
      <c r="A15" s="202">
        <v>1014</v>
      </c>
      <c r="B15" s="199" t="s">
        <v>409</v>
      </c>
      <c r="C15" s="200" t="s">
        <v>424</v>
      </c>
      <c r="D15" s="201" t="s">
        <v>461</v>
      </c>
      <c r="E15" s="196">
        <v>1234567890123</v>
      </c>
      <c r="F15" s="196">
        <v>1234567890123</v>
      </c>
      <c r="G15" s="196" t="s">
        <v>435</v>
      </c>
      <c r="H15" s="208">
        <v>1234567890</v>
      </c>
      <c r="I15" s="196" t="s">
        <v>427</v>
      </c>
      <c r="J15" s="196" t="s">
        <v>450</v>
      </c>
      <c r="L15" s="197">
        <v>10000</v>
      </c>
      <c r="O15" s="206">
        <v>28580</v>
      </c>
      <c r="P15" s="196" t="s">
        <v>202</v>
      </c>
      <c r="Q15" s="459">
        <f t="shared" ca="1" si="0"/>
        <v>41</v>
      </c>
      <c r="R15" s="459">
        <f t="shared" ca="1" si="4"/>
        <v>6</v>
      </c>
      <c r="S15" s="459">
        <f t="shared" ca="1" si="5"/>
        <v>4</v>
      </c>
      <c r="T15" s="459">
        <f t="shared" ca="1" si="6"/>
        <v>13</v>
      </c>
      <c r="U15" s="206">
        <v>41453</v>
      </c>
    </row>
    <row r="16" spans="1:22" x14ac:dyDescent="0.15">
      <c r="A16" s="202">
        <v>1015</v>
      </c>
      <c r="B16" s="199" t="s">
        <v>166</v>
      </c>
      <c r="C16" s="200" t="s">
        <v>410</v>
      </c>
      <c r="D16" s="201" t="s">
        <v>462</v>
      </c>
      <c r="E16" s="196">
        <v>1234567890123</v>
      </c>
      <c r="F16" s="196">
        <v>1234567890123</v>
      </c>
      <c r="G16" s="196" t="s">
        <v>436</v>
      </c>
      <c r="H16" s="208">
        <v>1234567890</v>
      </c>
      <c r="I16" s="196" t="s">
        <v>491</v>
      </c>
      <c r="J16" s="196" t="s">
        <v>451</v>
      </c>
      <c r="L16" s="197">
        <v>10000</v>
      </c>
      <c r="O16" s="206">
        <v>28760</v>
      </c>
      <c r="P16" s="196" t="s">
        <v>405</v>
      </c>
      <c r="Q16" s="459">
        <f t="shared" ca="1" si="0"/>
        <v>41</v>
      </c>
      <c r="R16" s="459">
        <f t="shared" ca="1" si="4"/>
        <v>5</v>
      </c>
      <c r="S16" s="459">
        <f t="shared" ca="1" si="5"/>
        <v>3</v>
      </c>
      <c r="T16" s="459">
        <f t="shared" ca="1" si="6"/>
        <v>13</v>
      </c>
      <c r="U16" s="206">
        <v>41848</v>
      </c>
    </row>
    <row r="17" spans="1:21" x14ac:dyDescent="0.15">
      <c r="A17" s="202">
        <v>1016</v>
      </c>
      <c r="B17" s="199" t="s">
        <v>166</v>
      </c>
      <c r="C17" s="200" t="s">
        <v>411</v>
      </c>
      <c r="D17" s="201" t="s">
        <v>463</v>
      </c>
      <c r="E17" s="196">
        <v>1234567890123</v>
      </c>
      <c r="F17" s="196">
        <v>1234567890123</v>
      </c>
      <c r="G17" s="196" t="s">
        <v>434</v>
      </c>
      <c r="H17" s="208">
        <v>1234567890</v>
      </c>
      <c r="I17" s="196" t="s">
        <v>427</v>
      </c>
      <c r="J17" s="196" t="s">
        <v>452</v>
      </c>
      <c r="L17" s="197">
        <v>10000</v>
      </c>
      <c r="O17" s="206">
        <v>28940</v>
      </c>
      <c r="P17" s="196" t="s">
        <v>405</v>
      </c>
      <c r="Q17" s="459">
        <f t="shared" ca="1" si="0"/>
        <v>40</v>
      </c>
      <c r="R17" s="459">
        <f t="shared" ca="1" si="4"/>
        <v>2</v>
      </c>
      <c r="S17" s="459">
        <f t="shared" ca="1" si="5"/>
        <v>8</v>
      </c>
      <c r="T17" s="459">
        <f t="shared" ca="1" si="6"/>
        <v>9</v>
      </c>
      <c r="U17" s="206">
        <v>42795</v>
      </c>
    </row>
    <row r="18" spans="1:21" x14ac:dyDescent="0.15">
      <c r="A18" s="202">
        <v>1017</v>
      </c>
      <c r="B18" s="199" t="s">
        <v>166</v>
      </c>
      <c r="C18" s="200" t="s">
        <v>412</v>
      </c>
      <c r="D18" s="201" t="s">
        <v>464</v>
      </c>
      <c r="E18" s="196">
        <v>1234567890123</v>
      </c>
      <c r="F18" s="196">
        <v>1234567890123</v>
      </c>
      <c r="G18" s="196" t="s">
        <v>435</v>
      </c>
      <c r="H18" s="208">
        <v>1234567890</v>
      </c>
      <c r="I18" s="196" t="s">
        <v>491</v>
      </c>
      <c r="J18" s="196" t="s">
        <v>449</v>
      </c>
      <c r="L18" s="197">
        <v>10000</v>
      </c>
      <c r="O18" s="206">
        <v>29120</v>
      </c>
      <c r="P18" s="196" t="s">
        <v>405</v>
      </c>
      <c r="Q18" s="459">
        <f t="shared" ca="1" si="0"/>
        <v>40</v>
      </c>
      <c r="R18" s="459">
        <f t="shared" ca="1" si="4"/>
        <v>2</v>
      </c>
      <c r="S18" s="459">
        <f t="shared" ca="1" si="5"/>
        <v>8</v>
      </c>
      <c r="T18" s="459">
        <f t="shared" ca="1" si="6"/>
        <v>9</v>
      </c>
      <c r="U18" s="206">
        <v>42795</v>
      </c>
    </row>
    <row r="19" spans="1:21" x14ac:dyDescent="0.15">
      <c r="A19" s="202">
        <v>1018</v>
      </c>
      <c r="B19" s="199" t="s">
        <v>166</v>
      </c>
      <c r="C19" s="200" t="s">
        <v>413</v>
      </c>
      <c r="D19" s="201" t="s">
        <v>465</v>
      </c>
      <c r="E19" s="196">
        <v>1234567890123</v>
      </c>
      <c r="F19" s="196">
        <v>1234567890123</v>
      </c>
      <c r="G19" s="196" t="s">
        <v>436</v>
      </c>
      <c r="H19" s="208">
        <v>1234567890</v>
      </c>
      <c r="I19" s="196" t="s">
        <v>427</v>
      </c>
      <c r="J19" s="196" t="s">
        <v>450</v>
      </c>
      <c r="L19" s="197">
        <v>10000</v>
      </c>
      <c r="O19" s="206">
        <v>29300</v>
      </c>
      <c r="P19" s="196" t="s">
        <v>405</v>
      </c>
      <c r="Q19" s="459">
        <f t="shared" ca="1" si="0"/>
        <v>39</v>
      </c>
      <c r="R19" s="459">
        <f t="shared" ca="1" si="4"/>
        <v>2</v>
      </c>
      <c r="S19" s="459">
        <f t="shared" ca="1" si="5"/>
        <v>8</v>
      </c>
      <c r="T19" s="459">
        <f t="shared" ca="1" si="6"/>
        <v>8</v>
      </c>
      <c r="U19" s="206">
        <v>42796</v>
      </c>
    </row>
    <row r="20" spans="1:21" x14ac:dyDescent="0.15">
      <c r="A20" s="202">
        <v>1019</v>
      </c>
      <c r="B20" s="199" t="s">
        <v>166</v>
      </c>
      <c r="C20" s="200" t="s">
        <v>414</v>
      </c>
      <c r="D20" s="201" t="s">
        <v>466</v>
      </c>
      <c r="E20" s="196">
        <v>1234567890123</v>
      </c>
      <c r="F20" s="196">
        <v>1234567890123</v>
      </c>
      <c r="G20" s="196" t="s">
        <v>434</v>
      </c>
      <c r="H20" s="208">
        <v>1234567890</v>
      </c>
      <c r="I20" s="196" t="s">
        <v>427</v>
      </c>
      <c r="J20" s="196" t="s">
        <v>451</v>
      </c>
      <c r="L20" s="197">
        <v>10000</v>
      </c>
      <c r="O20" s="206">
        <v>29480</v>
      </c>
      <c r="P20" s="196" t="s">
        <v>405</v>
      </c>
      <c r="Q20" s="459">
        <f t="shared" ca="1" si="0"/>
        <v>39</v>
      </c>
      <c r="R20" s="459">
        <f t="shared" ca="1" si="4"/>
        <v>2</v>
      </c>
      <c r="S20" s="459">
        <f t="shared" ca="1" si="5"/>
        <v>8</v>
      </c>
      <c r="T20" s="459">
        <f t="shared" ca="1" si="6"/>
        <v>7</v>
      </c>
      <c r="U20" s="206">
        <v>42797</v>
      </c>
    </row>
  </sheetData>
  <autoFilter ref="A1:V114" xr:uid="{00000000-0009-0000-0000-000003000000}"/>
  <phoneticPr fontId="27" type="noConversion"/>
  <conditionalFormatting sqref="A2:XFD65536">
    <cfRule type="expression" dxfId="26" priority="1" stopIfTrue="1">
      <formula>$V2&gt;0</formula>
    </cfRule>
  </conditionalFormatting>
  <printOptions horizontalCentered="1"/>
  <pageMargins left="0" right="0" top="0.39370078740157483" bottom="0.19685039370078741" header="0" footer="0"/>
  <pageSetup paperSize="9" scale="70" orientation="landscape" horizontalDpi="360" verticalDpi="360" r:id="rId1"/>
  <headerFooter alignWithMargins="0">
    <oddFooter>&amp;LPayroll detail&amp;RPage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>
    <tabColor indexed="14"/>
  </sheetPr>
  <dimension ref="A1:V118"/>
  <sheetViews>
    <sheetView workbookViewId="0">
      <pane xSplit="4" ySplit="1" topLeftCell="M2" activePane="bottomRight" state="frozen"/>
      <selection pane="topRight" activeCell="E1" sqref="E1"/>
      <selection pane="bottomLeft" activeCell="A6" sqref="A6"/>
      <selection pane="bottomRight" activeCell="X6" sqref="X6"/>
    </sheetView>
  </sheetViews>
  <sheetFormatPr defaultRowHeight="18" x14ac:dyDescent="0.25"/>
  <cols>
    <col min="1" max="1" width="6.7109375" style="202" customWidth="1"/>
    <col min="2" max="2" width="5.85546875" style="203" customWidth="1"/>
    <col min="3" max="3" width="8.5703125" style="204" customWidth="1"/>
    <col min="4" max="4" width="11.5703125" style="204" customWidth="1"/>
    <col min="5" max="5" width="15" style="205" customWidth="1"/>
    <col min="6" max="16" width="10.85546875" style="205" customWidth="1"/>
    <col min="17" max="18" width="10.85546875" style="210" customWidth="1"/>
    <col min="19" max="19" width="12.28515625" style="210" customWidth="1"/>
    <col min="20" max="22" width="10.85546875" style="210" customWidth="1"/>
    <col min="23" max="16384" width="9.140625" style="204"/>
  </cols>
  <sheetData>
    <row r="1" spans="1:22" s="195" customFormat="1" ht="67.5" x14ac:dyDescent="0.5">
      <c r="A1" s="454" t="s">
        <v>187</v>
      </c>
      <c r="B1" s="455" t="s">
        <v>159</v>
      </c>
      <c r="C1" s="456" t="s">
        <v>77</v>
      </c>
      <c r="D1" s="454" t="s">
        <v>160</v>
      </c>
      <c r="E1" s="193" t="s">
        <v>164</v>
      </c>
      <c r="F1" s="193" t="s">
        <v>548</v>
      </c>
      <c r="G1" s="193" t="s">
        <v>549</v>
      </c>
      <c r="H1" s="193" t="s">
        <v>302</v>
      </c>
      <c r="I1" s="193" t="s">
        <v>223</v>
      </c>
      <c r="J1" s="193" t="s">
        <v>224</v>
      </c>
      <c r="K1" s="193" t="s">
        <v>221</v>
      </c>
      <c r="L1" s="193" t="s">
        <v>222</v>
      </c>
      <c r="M1" s="193" t="s">
        <v>292</v>
      </c>
      <c r="N1" s="193" t="s">
        <v>293</v>
      </c>
      <c r="O1" s="193" t="s">
        <v>294</v>
      </c>
      <c r="P1" s="193" t="s">
        <v>295</v>
      </c>
      <c r="Q1" s="194" t="s">
        <v>152</v>
      </c>
      <c r="R1" s="194" t="s">
        <v>153</v>
      </c>
      <c r="S1" s="194" t="s">
        <v>154</v>
      </c>
      <c r="T1" s="194" t="s">
        <v>165</v>
      </c>
      <c r="U1" s="194" t="s">
        <v>155</v>
      </c>
      <c r="V1" s="194" t="s">
        <v>156</v>
      </c>
    </row>
    <row r="2" spans="1:22" s="198" customFormat="1" ht="10.5" x14ac:dyDescent="0.15">
      <c r="A2" s="457">
        <f>Employee!A2</f>
        <v>1001</v>
      </c>
      <c r="B2" s="458" t="str">
        <f>Employee!B2</f>
        <v>นางสาว</v>
      </c>
      <c r="C2" s="458" t="str">
        <f>Employee!C2</f>
        <v>ศุภกฤต</v>
      </c>
      <c r="D2" s="458" t="str">
        <f>Employee!D2</f>
        <v>กกกกกก</v>
      </c>
      <c r="E2" s="196">
        <v>1</v>
      </c>
      <c r="F2" s="196">
        <v>1</v>
      </c>
      <c r="G2" s="196">
        <v>2</v>
      </c>
      <c r="H2" s="298">
        <f>SUM(I2:V2)</f>
        <v>217000</v>
      </c>
      <c r="I2" s="209">
        <v>9000</v>
      </c>
      <c r="J2" s="209">
        <f>+I2+1000</f>
        <v>10000</v>
      </c>
      <c r="K2" s="209">
        <f t="shared" ref="K2:V2" si="0">+J2+1000</f>
        <v>11000</v>
      </c>
      <c r="L2" s="209">
        <f t="shared" si="0"/>
        <v>12000</v>
      </c>
      <c r="M2" s="209">
        <f t="shared" si="0"/>
        <v>13000</v>
      </c>
      <c r="N2" s="209">
        <f t="shared" si="0"/>
        <v>14000</v>
      </c>
      <c r="O2" s="209">
        <f t="shared" si="0"/>
        <v>15000</v>
      </c>
      <c r="P2" s="209">
        <f t="shared" si="0"/>
        <v>16000</v>
      </c>
      <c r="Q2" s="209">
        <f t="shared" si="0"/>
        <v>17000</v>
      </c>
      <c r="R2" s="209">
        <f t="shared" si="0"/>
        <v>18000</v>
      </c>
      <c r="S2" s="209">
        <f t="shared" si="0"/>
        <v>19000</v>
      </c>
      <c r="T2" s="209">
        <f t="shared" si="0"/>
        <v>20000</v>
      </c>
      <c r="U2" s="209">
        <f t="shared" si="0"/>
        <v>21000</v>
      </c>
      <c r="V2" s="209">
        <f t="shared" si="0"/>
        <v>22000</v>
      </c>
    </row>
    <row r="3" spans="1:22" s="198" customFormat="1" ht="10.5" x14ac:dyDescent="0.15">
      <c r="A3" s="457">
        <f>Employee!A3</f>
        <v>1002</v>
      </c>
      <c r="B3" s="458" t="str">
        <f>Employee!B3</f>
        <v>นางสาว</v>
      </c>
      <c r="C3" s="458" t="str">
        <f>Employee!C3</f>
        <v>วรรธนกร</v>
      </c>
      <c r="D3" s="458" t="str">
        <f>Employee!D3</f>
        <v>ขขขขขข</v>
      </c>
      <c r="E3" s="196">
        <v>4</v>
      </c>
      <c r="F3" s="196">
        <v>2</v>
      </c>
      <c r="G3" s="196">
        <v>2</v>
      </c>
      <c r="H3" s="298">
        <f t="shared" ref="H3:H16" si="1">SUM(I3:V3)</f>
        <v>0</v>
      </c>
      <c r="I3" s="196"/>
      <c r="J3" s="196"/>
      <c r="K3" s="196"/>
      <c r="L3" s="196"/>
      <c r="M3" s="196"/>
      <c r="N3" s="196"/>
      <c r="O3" s="196"/>
      <c r="P3" s="196"/>
      <c r="Q3" s="209"/>
      <c r="R3" s="209"/>
      <c r="S3" s="209"/>
      <c r="T3" s="209"/>
      <c r="U3" s="209"/>
      <c r="V3" s="209"/>
    </row>
    <row r="4" spans="1:22" s="198" customFormat="1" ht="10.5" x14ac:dyDescent="0.15">
      <c r="A4" s="457">
        <f>Employee!A4</f>
        <v>1003</v>
      </c>
      <c r="B4" s="458" t="str">
        <f>Employee!B4</f>
        <v>นางสาว</v>
      </c>
      <c r="C4" s="458" t="str">
        <f>Employee!C4</f>
        <v>อนุพงษ์</v>
      </c>
      <c r="D4" s="458" t="str">
        <f>Employee!D4</f>
        <v>คคคคคค</v>
      </c>
      <c r="E4" s="196">
        <v>2</v>
      </c>
      <c r="F4" s="196">
        <v>0</v>
      </c>
      <c r="G4" s="196">
        <v>0</v>
      </c>
      <c r="H4" s="298">
        <f t="shared" si="1"/>
        <v>0</v>
      </c>
      <c r="I4" s="196"/>
      <c r="J4" s="196"/>
      <c r="K4" s="196"/>
      <c r="L4" s="196"/>
      <c r="M4" s="196"/>
      <c r="N4" s="196"/>
      <c r="O4" s="196"/>
      <c r="P4" s="196"/>
      <c r="Q4" s="209"/>
      <c r="R4" s="209"/>
      <c r="S4" s="209"/>
      <c r="T4" s="209"/>
      <c r="U4" s="209"/>
      <c r="V4" s="209"/>
    </row>
    <row r="5" spans="1:22" s="198" customFormat="1" ht="10.5" x14ac:dyDescent="0.15">
      <c r="A5" s="457">
        <f>Employee!A5</f>
        <v>1004</v>
      </c>
      <c r="B5" s="458" t="str">
        <f>Employee!B5</f>
        <v>นาย</v>
      </c>
      <c r="C5" s="458" t="str">
        <f>Employee!C5</f>
        <v>ณรงค์ฤทธิ์</v>
      </c>
      <c r="D5" s="458" t="str">
        <f>Employee!D5</f>
        <v>งงงงงงงง</v>
      </c>
      <c r="E5" s="196">
        <v>1</v>
      </c>
      <c r="F5" s="196">
        <v>0</v>
      </c>
      <c r="G5" s="196">
        <v>0</v>
      </c>
      <c r="H5" s="298">
        <f t="shared" si="1"/>
        <v>0</v>
      </c>
      <c r="I5" s="196"/>
      <c r="J5" s="196"/>
      <c r="K5" s="196"/>
      <c r="L5" s="196"/>
      <c r="M5" s="196"/>
      <c r="N5" s="196"/>
      <c r="O5" s="196"/>
      <c r="P5" s="196"/>
      <c r="Q5" s="209"/>
      <c r="R5" s="209"/>
      <c r="S5" s="209"/>
      <c r="T5" s="209"/>
      <c r="U5" s="209"/>
      <c r="V5" s="209"/>
    </row>
    <row r="6" spans="1:22" s="198" customFormat="1" ht="10.5" x14ac:dyDescent="0.15">
      <c r="A6" s="457">
        <f>Employee!A6</f>
        <v>1005</v>
      </c>
      <c r="B6" s="458" t="str">
        <f>Employee!B6</f>
        <v>นางสาว</v>
      </c>
      <c r="C6" s="458" t="str">
        <f>Employee!C6</f>
        <v>วิไล</v>
      </c>
      <c r="D6" s="458" t="str">
        <f>Employee!D6</f>
        <v>จจจจจจจ</v>
      </c>
      <c r="E6" s="196">
        <v>1</v>
      </c>
      <c r="F6" s="196">
        <v>0</v>
      </c>
      <c r="G6" s="196">
        <v>0</v>
      </c>
      <c r="H6" s="298">
        <f t="shared" si="1"/>
        <v>0</v>
      </c>
      <c r="I6" s="196"/>
      <c r="J6" s="196"/>
      <c r="K6" s="196"/>
      <c r="L6" s="196"/>
      <c r="M6" s="196"/>
      <c r="N6" s="196"/>
      <c r="O6" s="196"/>
      <c r="P6" s="196"/>
      <c r="Q6" s="209"/>
      <c r="R6" s="209"/>
      <c r="S6" s="209"/>
      <c r="T6" s="209"/>
      <c r="U6" s="209"/>
      <c r="V6" s="209"/>
    </row>
    <row r="7" spans="1:22" s="198" customFormat="1" ht="10.5" x14ac:dyDescent="0.15">
      <c r="A7" s="457">
        <f>Employee!A7</f>
        <v>1006</v>
      </c>
      <c r="B7" s="458" t="str">
        <f>Employee!B7</f>
        <v>นาย</v>
      </c>
      <c r="C7" s="458" t="str">
        <f>Employee!C7</f>
        <v>วาศิณี</v>
      </c>
      <c r="D7" s="458" t="str">
        <f>Employee!D7</f>
        <v>ชชชชชช</v>
      </c>
      <c r="E7" s="196">
        <v>1</v>
      </c>
      <c r="F7" s="196">
        <v>0</v>
      </c>
      <c r="G7" s="196">
        <v>0</v>
      </c>
      <c r="H7" s="298">
        <f t="shared" si="1"/>
        <v>0</v>
      </c>
      <c r="I7" s="196"/>
      <c r="J7" s="196"/>
      <c r="K7" s="196"/>
      <c r="L7" s="196"/>
      <c r="M7" s="196"/>
      <c r="N7" s="196"/>
      <c r="O7" s="196"/>
      <c r="P7" s="196"/>
      <c r="Q7" s="209"/>
      <c r="R7" s="209"/>
      <c r="S7" s="209"/>
      <c r="T7" s="209"/>
      <c r="U7" s="209"/>
      <c r="V7" s="209"/>
    </row>
    <row r="8" spans="1:22" s="198" customFormat="1" ht="10.5" x14ac:dyDescent="0.15">
      <c r="A8" s="457">
        <f>Employee!A8</f>
        <v>1007</v>
      </c>
      <c r="B8" s="458" t="str">
        <f>Employee!B8</f>
        <v>นาง</v>
      </c>
      <c r="C8" s="458" t="str">
        <f>Employee!C8</f>
        <v>ธนวัฒน์</v>
      </c>
      <c r="D8" s="458" t="str">
        <f>Employee!D8</f>
        <v>นนนนนน</v>
      </c>
      <c r="E8" s="196">
        <v>1</v>
      </c>
      <c r="F8" s="196">
        <v>0</v>
      </c>
      <c r="G8" s="196">
        <v>0</v>
      </c>
      <c r="H8" s="298">
        <f t="shared" si="1"/>
        <v>0</v>
      </c>
      <c r="I8" s="196"/>
      <c r="J8" s="196"/>
      <c r="K8" s="196"/>
      <c r="L8" s="196"/>
      <c r="M8" s="196"/>
      <c r="N8" s="196"/>
      <c r="O8" s="196"/>
      <c r="P8" s="196"/>
      <c r="Q8" s="209"/>
      <c r="R8" s="209"/>
      <c r="S8" s="209"/>
      <c r="T8" s="209"/>
      <c r="U8" s="209"/>
      <c r="V8" s="209"/>
    </row>
    <row r="9" spans="1:22" s="198" customFormat="1" ht="10.5" x14ac:dyDescent="0.15">
      <c r="A9" s="457">
        <f>Employee!A9</f>
        <v>1008</v>
      </c>
      <c r="B9" s="458" t="str">
        <f>Employee!B9</f>
        <v>นาย</v>
      </c>
      <c r="C9" s="458" t="str">
        <f>Employee!C9</f>
        <v>ชัยรัตน์</v>
      </c>
      <c r="D9" s="458" t="str">
        <f>Employee!D9</f>
        <v>ปปปปปป</v>
      </c>
      <c r="E9" s="196">
        <v>1</v>
      </c>
      <c r="F9" s="196">
        <v>0</v>
      </c>
      <c r="G9" s="196">
        <v>0</v>
      </c>
      <c r="H9" s="298">
        <f t="shared" si="1"/>
        <v>0</v>
      </c>
      <c r="I9" s="196"/>
      <c r="J9" s="196"/>
      <c r="K9" s="196"/>
      <c r="L9" s="196"/>
      <c r="M9" s="196"/>
      <c r="N9" s="196"/>
      <c r="O9" s="196"/>
      <c r="P9" s="196"/>
      <c r="Q9" s="209"/>
      <c r="R9" s="209"/>
      <c r="S9" s="209"/>
      <c r="T9" s="209"/>
      <c r="U9" s="209"/>
      <c r="V9" s="209"/>
    </row>
    <row r="10" spans="1:22" s="198" customFormat="1" ht="10.5" x14ac:dyDescent="0.15">
      <c r="A10" s="457">
        <f>Employee!A10</f>
        <v>1009</v>
      </c>
      <c r="B10" s="458" t="str">
        <f>Employee!B10</f>
        <v>นาง</v>
      </c>
      <c r="C10" s="458" t="str">
        <f>Employee!C10</f>
        <v>มะโนท</v>
      </c>
      <c r="D10" s="458" t="str">
        <f>Employee!D10</f>
        <v>หหหหหห</v>
      </c>
      <c r="E10" s="196">
        <v>1</v>
      </c>
      <c r="F10" s="196">
        <v>0</v>
      </c>
      <c r="G10" s="196">
        <v>0</v>
      </c>
      <c r="H10" s="298">
        <f t="shared" si="1"/>
        <v>0</v>
      </c>
      <c r="I10" s="196"/>
      <c r="J10" s="196"/>
      <c r="K10" s="196"/>
      <c r="L10" s="196"/>
      <c r="M10" s="196"/>
      <c r="N10" s="196"/>
      <c r="O10" s="196"/>
      <c r="P10" s="196"/>
      <c r="Q10" s="209"/>
      <c r="R10" s="209"/>
      <c r="S10" s="209"/>
      <c r="T10" s="209"/>
      <c r="U10" s="209"/>
      <c r="V10" s="209"/>
    </row>
    <row r="11" spans="1:22" s="198" customFormat="1" ht="10.5" x14ac:dyDescent="0.15">
      <c r="A11" s="457">
        <f>Employee!A11</f>
        <v>1010</v>
      </c>
      <c r="B11" s="458" t="str">
        <f>Employee!B11</f>
        <v>นางสาว</v>
      </c>
      <c r="C11" s="458" t="str">
        <f>Employee!C11</f>
        <v>จักรพงษ์</v>
      </c>
      <c r="D11" s="458" t="str">
        <f>Employee!D11</f>
        <v>ฟฟฟฟฟฟ</v>
      </c>
      <c r="E11" s="196">
        <v>1</v>
      </c>
      <c r="F11" s="196">
        <v>0</v>
      </c>
      <c r="G11" s="196">
        <v>0</v>
      </c>
      <c r="H11" s="298">
        <f t="shared" si="1"/>
        <v>0</v>
      </c>
      <c r="I11" s="196"/>
      <c r="J11" s="196"/>
      <c r="K11" s="196"/>
      <c r="L11" s="196"/>
      <c r="M11" s="196"/>
      <c r="N11" s="196"/>
      <c r="O11" s="196"/>
      <c r="P11" s="196"/>
      <c r="Q11" s="209"/>
      <c r="R11" s="209"/>
      <c r="S11" s="209"/>
      <c r="T11" s="209"/>
      <c r="U11" s="209"/>
      <c r="V11" s="209"/>
    </row>
    <row r="12" spans="1:22" s="198" customFormat="1" ht="10.5" x14ac:dyDescent="0.15">
      <c r="A12" s="457">
        <f>Employee!A12</f>
        <v>1011</v>
      </c>
      <c r="B12" s="458" t="str">
        <f>Employee!B12</f>
        <v>นางสาว</v>
      </c>
      <c r="C12" s="458" t="str">
        <f>Employee!C12</f>
        <v>ทนงศักดิ์</v>
      </c>
      <c r="D12" s="458" t="str">
        <f>Employee!D12</f>
        <v>ลลลลลล</v>
      </c>
      <c r="E12" s="196">
        <v>1</v>
      </c>
      <c r="F12" s="196">
        <v>0</v>
      </c>
      <c r="G12" s="196">
        <v>0</v>
      </c>
      <c r="H12" s="298">
        <f t="shared" si="1"/>
        <v>0</v>
      </c>
      <c r="I12" s="196"/>
      <c r="J12" s="196"/>
      <c r="K12" s="196"/>
      <c r="L12" s="196"/>
      <c r="M12" s="196"/>
      <c r="N12" s="196"/>
      <c r="O12" s="196"/>
      <c r="P12" s="196"/>
      <c r="Q12" s="209"/>
      <c r="R12" s="209"/>
      <c r="S12" s="209"/>
      <c r="T12" s="209"/>
      <c r="U12" s="209"/>
      <c r="V12" s="209"/>
    </row>
    <row r="13" spans="1:22" s="198" customFormat="1" ht="10.5" x14ac:dyDescent="0.15">
      <c r="A13" s="457">
        <f>Employee!A13</f>
        <v>1012</v>
      </c>
      <c r="B13" s="458" t="str">
        <f>Employee!B13</f>
        <v>นาย</v>
      </c>
      <c r="C13" s="458" t="str">
        <f>Employee!C13</f>
        <v>อุกฤษณ์</v>
      </c>
      <c r="D13" s="458" t="str">
        <f>Employee!D13</f>
        <v>ถถถถถถถ</v>
      </c>
      <c r="E13" s="196">
        <v>1</v>
      </c>
      <c r="F13" s="196">
        <v>0</v>
      </c>
      <c r="G13" s="196">
        <v>0</v>
      </c>
      <c r="H13" s="298">
        <f t="shared" si="1"/>
        <v>0</v>
      </c>
      <c r="I13" s="196"/>
      <c r="J13" s="196"/>
      <c r="K13" s="196"/>
      <c r="L13" s="196"/>
      <c r="M13" s="196"/>
      <c r="N13" s="196"/>
      <c r="O13" s="196"/>
      <c r="P13" s="196"/>
      <c r="Q13" s="209"/>
      <c r="R13" s="209"/>
      <c r="S13" s="209"/>
      <c r="T13" s="209"/>
      <c r="U13" s="209"/>
      <c r="V13" s="209"/>
    </row>
    <row r="14" spans="1:22" s="198" customFormat="1" ht="10.5" x14ac:dyDescent="0.15">
      <c r="A14" s="457">
        <f>Employee!A14</f>
        <v>1013</v>
      </c>
      <c r="B14" s="458" t="str">
        <f>Employee!B14</f>
        <v>นาย</v>
      </c>
      <c r="C14" s="458" t="str">
        <f>Employee!C14</f>
        <v>อนุสรณ์</v>
      </c>
      <c r="D14" s="458" t="str">
        <f>Employee!D14</f>
        <v>ททททท</v>
      </c>
      <c r="E14" s="196">
        <v>1</v>
      </c>
      <c r="F14" s="196">
        <v>0</v>
      </c>
      <c r="G14" s="196">
        <v>0</v>
      </c>
      <c r="H14" s="298">
        <f t="shared" si="1"/>
        <v>0</v>
      </c>
      <c r="I14" s="196"/>
      <c r="J14" s="196"/>
      <c r="K14" s="196"/>
      <c r="L14" s="196"/>
      <c r="M14" s="196"/>
      <c r="N14" s="196"/>
      <c r="O14" s="196"/>
      <c r="P14" s="196"/>
      <c r="Q14" s="209"/>
      <c r="R14" s="209"/>
      <c r="S14" s="209"/>
      <c r="T14" s="209"/>
      <c r="U14" s="209"/>
      <c r="V14" s="209"/>
    </row>
    <row r="15" spans="1:22" s="198" customFormat="1" ht="10.5" x14ac:dyDescent="0.15">
      <c r="A15" s="457">
        <f>Employee!A15</f>
        <v>1014</v>
      </c>
      <c r="B15" s="458" t="str">
        <f>Employee!B15</f>
        <v>นางสาว</v>
      </c>
      <c r="C15" s="458" t="str">
        <f>Employee!C15</f>
        <v>ไกรศล</v>
      </c>
      <c r="D15" s="458" t="str">
        <f>Employee!D15</f>
        <v>ผผผผผผ</v>
      </c>
      <c r="E15" s="196">
        <v>1</v>
      </c>
      <c r="F15" s="196">
        <v>0</v>
      </c>
      <c r="G15" s="196">
        <v>0</v>
      </c>
      <c r="H15" s="298">
        <f t="shared" si="1"/>
        <v>0</v>
      </c>
      <c r="I15" s="196"/>
      <c r="J15" s="196"/>
      <c r="K15" s="196"/>
      <c r="L15" s="196"/>
      <c r="M15" s="196"/>
      <c r="N15" s="196"/>
      <c r="O15" s="196"/>
      <c r="P15" s="196"/>
      <c r="Q15" s="209"/>
      <c r="R15" s="209"/>
      <c r="S15" s="209"/>
      <c r="T15" s="209"/>
      <c r="U15" s="209"/>
      <c r="V15" s="209"/>
    </row>
    <row r="16" spans="1:22" s="198" customFormat="1" ht="10.5" x14ac:dyDescent="0.15">
      <c r="A16" s="457">
        <f>Employee!A16</f>
        <v>1015</v>
      </c>
      <c r="B16" s="458" t="str">
        <f>Employee!B16</f>
        <v>นาย</v>
      </c>
      <c r="C16" s="458" t="str">
        <f>Employee!C16</f>
        <v>วรพล</v>
      </c>
      <c r="D16" s="458" t="str">
        <f>Employee!D16</f>
        <v>ฝฝฝฝฝฝ</v>
      </c>
      <c r="E16" s="196">
        <v>1</v>
      </c>
      <c r="F16" s="196">
        <v>0</v>
      </c>
      <c r="G16" s="196">
        <v>0</v>
      </c>
      <c r="H16" s="298">
        <f t="shared" si="1"/>
        <v>0</v>
      </c>
      <c r="I16" s="196"/>
      <c r="J16" s="196"/>
      <c r="K16" s="196"/>
      <c r="L16" s="196"/>
      <c r="M16" s="196"/>
      <c r="N16" s="196"/>
      <c r="O16" s="196"/>
      <c r="P16" s="196"/>
      <c r="Q16" s="209"/>
      <c r="R16" s="209"/>
      <c r="S16" s="209"/>
      <c r="T16" s="209"/>
      <c r="U16" s="209"/>
      <c r="V16" s="209"/>
    </row>
    <row r="17" spans="1:22" s="198" customFormat="1" ht="10.5" x14ac:dyDescent="0.15">
      <c r="A17" s="457">
        <f>Employee!A17</f>
        <v>1016</v>
      </c>
      <c r="B17" s="458" t="str">
        <f>Employee!B17</f>
        <v>นาย</v>
      </c>
      <c r="C17" s="458" t="str">
        <f>Employee!C17</f>
        <v>ศุภกฤต</v>
      </c>
      <c r="D17" s="458" t="str">
        <f>Employee!D17</f>
        <v>มมมมมม</v>
      </c>
      <c r="E17" s="196">
        <v>1</v>
      </c>
      <c r="F17" s="196">
        <v>0</v>
      </c>
      <c r="G17" s="196">
        <v>0</v>
      </c>
      <c r="H17" s="298">
        <f t="shared" ref="H17:H52" si="2">SUM(I17:V17)</f>
        <v>0</v>
      </c>
      <c r="I17" s="196"/>
      <c r="J17" s="196"/>
      <c r="K17" s="196"/>
      <c r="L17" s="196"/>
      <c r="M17" s="196"/>
      <c r="N17" s="196"/>
      <c r="O17" s="196"/>
      <c r="P17" s="196"/>
      <c r="Q17" s="209"/>
      <c r="R17" s="209"/>
      <c r="S17" s="209"/>
      <c r="T17" s="209"/>
      <c r="U17" s="209"/>
      <c r="V17" s="209"/>
    </row>
    <row r="18" spans="1:22" s="198" customFormat="1" ht="10.5" x14ac:dyDescent="0.15">
      <c r="A18" s="457">
        <f>Employee!A18</f>
        <v>1017</v>
      </c>
      <c r="B18" s="458" t="str">
        <f>Employee!B18</f>
        <v>นาย</v>
      </c>
      <c r="C18" s="458" t="str">
        <f>Employee!C18</f>
        <v>วรรธนกร</v>
      </c>
      <c r="D18" s="458" t="str">
        <f>Employee!D18</f>
        <v>ยยยยยยย</v>
      </c>
      <c r="E18" s="196">
        <v>1</v>
      </c>
      <c r="F18" s="196">
        <v>0</v>
      </c>
      <c r="G18" s="196">
        <v>0</v>
      </c>
      <c r="H18" s="298">
        <f t="shared" si="2"/>
        <v>0</v>
      </c>
      <c r="I18" s="196"/>
      <c r="J18" s="196"/>
      <c r="K18" s="196"/>
      <c r="L18" s="196"/>
      <c r="M18" s="196"/>
      <c r="N18" s="196"/>
      <c r="O18" s="196"/>
      <c r="P18" s="196"/>
      <c r="Q18" s="209"/>
      <c r="R18" s="209"/>
      <c r="S18" s="209"/>
      <c r="T18" s="209"/>
      <c r="U18" s="209"/>
      <c r="V18" s="209"/>
    </row>
    <row r="19" spans="1:22" s="198" customFormat="1" ht="10.5" x14ac:dyDescent="0.15">
      <c r="A19" s="457">
        <f>Employee!A19</f>
        <v>1018</v>
      </c>
      <c r="B19" s="458" t="str">
        <f>Employee!B19</f>
        <v>นาย</v>
      </c>
      <c r="C19" s="458" t="str">
        <f>Employee!C19</f>
        <v>อนุพงษ์</v>
      </c>
      <c r="D19" s="458" t="str">
        <f>Employee!D19</f>
        <v>ณณณณณ</v>
      </c>
      <c r="E19" s="196">
        <v>1</v>
      </c>
      <c r="F19" s="196">
        <v>1</v>
      </c>
      <c r="G19" s="196">
        <v>0</v>
      </c>
      <c r="H19" s="298">
        <f t="shared" ref="H19" si="3">SUM(I19:V19)</f>
        <v>217000</v>
      </c>
      <c r="I19" s="209">
        <v>9000</v>
      </c>
      <c r="J19" s="209">
        <f>+I19+1000</f>
        <v>10000</v>
      </c>
      <c r="K19" s="209">
        <f t="shared" ref="K19" si="4">+J19+1000</f>
        <v>11000</v>
      </c>
      <c r="L19" s="209">
        <f t="shared" ref="L19" si="5">+K19+1000</f>
        <v>12000</v>
      </c>
      <c r="M19" s="209">
        <f t="shared" ref="M19" si="6">+L19+1000</f>
        <v>13000</v>
      </c>
      <c r="N19" s="209">
        <f t="shared" ref="N19" si="7">+M19+1000</f>
        <v>14000</v>
      </c>
      <c r="O19" s="209">
        <f t="shared" ref="O19" si="8">+N19+1000</f>
        <v>15000</v>
      </c>
      <c r="P19" s="209">
        <f t="shared" ref="P19" si="9">+O19+1000</f>
        <v>16000</v>
      </c>
      <c r="Q19" s="209">
        <f t="shared" ref="Q19" si="10">+P19+1000</f>
        <v>17000</v>
      </c>
      <c r="R19" s="209">
        <f t="shared" ref="R19" si="11">+Q19+1000</f>
        <v>18000</v>
      </c>
      <c r="S19" s="209">
        <f t="shared" ref="S19" si="12">+R19+1000</f>
        <v>19000</v>
      </c>
      <c r="T19" s="209">
        <f t="shared" ref="T19" si="13">+S19+1000</f>
        <v>20000</v>
      </c>
      <c r="U19" s="209">
        <f t="shared" ref="U19" si="14">+T19+1000</f>
        <v>21000</v>
      </c>
      <c r="V19" s="209">
        <f t="shared" ref="V19" si="15">+U19+1000</f>
        <v>22000</v>
      </c>
    </row>
    <row r="20" spans="1:22" s="198" customFormat="1" ht="10.5" x14ac:dyDescent="0.15">
      <c r="A20" s="457">
        <f>Employee!A20</f>
        <v>1019</v>
      </c>
      <c r="B20" s="458" t="str">
        <f>Employee!B20</f>
        <v>นาย</v>
      </c>
      <c r="C20" s="458" t="str">
        <f>Employee!C20</f>
        <v>ณรงค์ฤทธิ์</v>
      </c>
      <c r="D20" s="458" t="str">
        <f>Employee!D20</f>
        <v>ศศศศศศ</v>
      </c>
      <c r="E20" s="196">
        <v>3</v>
      </c>
      <c r="F20" s="196">
        <v>5</v>
      </c>
      <c r="G20" s="196">
        <v>4</v>
      </c>
      <c r="H20" s="298">
        <f t="shared" si="2"/>
        <v>217000</v>
      </c>
      <c r="I20" s="209">
        <v>9000</v>
      </c>
      <c r="J20" s="209">
        <f>+I20+1000</f>
        <v>10000</v>
      </c>
      <c r="K20" s="209">
        <f t="shared" ref="K20:V20" si="16">+J20+1000</f>
        <v>11000</v>
      </c>
      <c r="L20" s="209">
        <f t="shared" si="16"/>
        <v>12000</v>
      </c>
      <c r="M20" s="209">
        <f t="shared" si="16"/>
        <v>13000</v>
      </c>
      <c r="N20" s="209">
        <f t="shared" si="16"/>
        <v>14000</v>
      </c>
      <c r="O20" s="209">
        <f t="shared" si="16"/>
        <v>15000</v>
      </c>
      <c r="P20" s="209">
        <f t="shared" si="16"/>
        <v>16000</v>
      </c>
      <c r="Q20" s="209">
        <f t="shared" si="16"/>
        <v>17000</v>
      </c>
      <c r="R20" s="209">
        <f t="shared" si="16"/>
        <v>18000</v>
      </c>
      <c r="S20" s="209">
        <f t="shared" si="16"/>
        <v>19000</v>
      </c>
      <c r="T20" s="209">
        <f t="shared" si="16"/>
        <v>20000</v>
      </c>
      <c r="U20" s="209">
        <f t="shared" si="16"/>
        <v>21000</v>
      </c>
      <c r="V20" s="209">
        <f t="shared" si="16"/>
        <v>22000</v>
      </c>
    </row>
    <row r="21" spans="1:22" s="198" customFormat="1" ht="10.5" x14ac:dyDescent="0.15">
      <c r="A21" s="457">
        <f>Employee!A21</f>
        <v>0</v>
      </c>
      <c r="B21" s="458">
        <f>Employee!B21</f>
        <v>0</v>
      </c>
      <c r="C21" s="458">
        <f>Employee!C21</f>
        <v>0</v>
      </c>
      <c r="D21" s="458">
        <f>Employee!D21</f>
        <v>0</v>
      </c>
      <c r="E21" s="196">
        <v>1</v>
      </c>
      <c r="F21" s="196">
        <v>0</v>
      </c>
      <c r="G21" s="196">
        <v>0</v>
      </c>
      <c r="H21" s="298">
        <f t="shared" si="2"/>
        <v>0</v>
      </c>
      <c r="I21" s="196"/>
      <c r="J21" s="196"/>
      <c r="K21" s="196"/>
      <c r="L21" s="196"/>
      <c r="M21" s="196"/>
      <c r="N21" s="196"/>
      <c r="O21" s="196"/>
      <c r="P21" s="196"/>
      <c r="Q21" s="209"/>
      <c r="R21" s="209"/>
      <c r="S21" s="209"/>
      <c r="T21" s="209"/>
      <c r="U21" s="209"/>
      <c r="V21" s="209"/>
    </row>
    <row r="22" spans="1:22" s="198" customFormat="1" ht="10.5" x14ac:dyDescent="0.15">
      <c r="A22" s="457">
        <f>Employee!A22</f>
        <v>0</v>
      </c>
      <c r="B22" s="458">
        <f>Employee!B22</f>
        <v>0</v>
      </c>
      <c r="C22" s="458">
        <f>Employee!C22</f>
        <v>0</v>
      </c>
      <c r="D22" s="458">
        <f>Employee!D22</f>
        <v>0</v>
      </c>
      <c r="E22" s="196">
        <v>1</v>
      </c>
      <c r="F22" s="196">
        <v>0</v>
      </c>
      <c r="G22" s="196">
        <v>0</v>
      </c>
      <c r="H22" s="298">
        <f t="shared" si="2"/>
        <v>0</v>
      </c>
      <c r="I22" s="196"/>
      <c r="J22" s="196"/>
      <c r="K22" s="196"/>
      <c r="L22" s="196"/>
      <c r="M22" s="196"/>
      <c r="N22" s="196"/>
      <c r="O22" s="196"/>
      <c r="P22" s="196"/>
      <c r="Q22" s="209"/>
      <c r="R22" s="209"/>
      <c r="S22" s="209"/>
      <c r="T22" s="209"/>
      <c r="U22" s="209"/>
      <c r="V22" s="209"/>
    </row>
    <row r="23" spans="1:22" s="198" customFormat="1" ht="10.5" x14ac:dyDescent="0.15">
      <c r="A23" s="457">
        <f>Employee!A23</f>
        <v>0</v>
      </c>
      <c r="B23" s="458">
        <f>Employee!B23</f>
        <v>0</v>
      </c>
      <c r="C23" s="458">
        <f>Employee!C23</f>
        <v>0</v>
      </c>
      <c r="D23" s="458">
        <f>Employee!D23</f>
        <v>0</v>
      </c>
      <c r="E23" s="196">
        <v>1</v>
      </c>
      <c r="F23" s="196">
        <v>0</v>
      </c>
      <c r="G23" s="196">
        <v>0</v>
      </c>
      <c r="H23" s="298">
        <f t="shared" si="2"/>
        <v>0</v>
      </c>
      <c r="I23" s="196"/>
      <c r="J23" s="196"/>
      <c r="K23" s="196"/>
      <c r="L23" s="196"/>
      <c r="M23" s="196"/>
      <c r="N23" s="196"/>
      <c r="O23" s="196"/>
      <c r="P23" s="196"/>
      <c r="Q23" s="209"/>
      <c r="R23" s="209"/>
      <c r="S23" s="209"/>
      <c r="T23" s="209"/>
      <c r="U23" s="209"/>
      <c r="V23" s="209"/>
    </row>
    <row r="24" spans="1:22" s="198" customFormat="1" ht="10.5" x14ac:dyDescent="0.15">
      <c r="A24" s="457">
        <f>Employee!A24</f>
        <v>0</v>
      </c>
      <c r="B24" s="458">
        <f>Employee!B24</f>
        <v>0</v>
      </c>
      <c r="C24" s="458">
        <f>Employee!C24</f>
        <v>0</v>
      </c>
      <c r="D24" s="458">
        <f>Employee!D24</f>
        <v>0</v>
      </c>
      <c r="E24" s="196">
        <v>1</v>
      </c>
      <c r="F24" s="196">
        <v>0</v>
      </c>
      <c r="G24" s="196">
        <v>0</v>
      </c>
      <c r="H24" s="298">
        <f t="shared" si="2"/>
        <v>0</v>
      </c>
      <c r="I24" s="196"/>
      <c r="J24" s="196"/>
      <c r="K24" s="196"/>
      <c r="L24" s="196"/>
      <c r="M24" s="196"/>
      <c r="N24" s="196"/>
      <c r="O24" s="196"/>
      <c r="P24" s="196"/>
      <c r="Q24" s="209"/>
      <c r="R24" s="209"/>
      <c r="S24" s="209"/>
      <c r="T24" s="209"/>
      <c r="U24" s="209"/>
      <c r="V24" s="209"/>
    </row>
    <row r="25" spans="1:22" s="198" customFormat="1" ht="10.5" x14ac:dyDescent="0.15">
      <c r="A25" s="457">
        <f>Employee!A25</f>
        <v>0</v>
      </c>
      <c r="B25" s="458">
        <f>Employee!B25</f>
        <v>0</v>
      </c>
      <c r="C25" s="458">
        <f>Employee!C25</f>
        <v>0</v>
      </c>
      <c r="D25" s="458">
        <f>Employee!D25</f>
        <v>0</v>
      </c>
      <c r="E25" s="196">
        <v>1</v>
      </c>
      <c r="F25" s="196">
        <v>0</v>
      </c>
      <c r="G25" s="196">
        <v>0</v>
      </c>
      <c r="H25" s="298">
        <f t="shared" si="2"/>
        <v>0</v>
      </c>
      <c r="I25" s="196"/>
      <c r="J25" s="196"/>
      <c r="K25" s="196"/>
      <c r="L25" s="196"/>
      <c r="M25" s="196"/>
      <c r="N25" s="196"/>
      <c r="O25" s="196"/>
      <c r="P25" s="196"/>
      <c r="Q25" s="209"/>
      <c r="R25" s="209"/>
      <c r="S25" s="209"/>
      <c r="T25" s="209"/>
      <c r="U25" s="209"/>
      <c r="V25" s="209"/>
    </row>
    <row r="26" spans="1:22" s="198" customFormat="1" ht="10.5" x14ac:dyDescent="0.15">
      <c r="A26" s="457">
        <f>Employee!A26</f>
        <v>0</v>
      </c>
      <c r="B26" s="458">
        <f>Employee!B26</f>
        <v>0</v>
      </c>
      <c r="C26" s="458">
        <f>Employee!C26</f>
        <v>0</v>
      </c>
      <c r="D26" s="458">
        <f>Employee!D26</f>
        <v>0</v>
      </c>
      <c r="E26" s="196">
        <v>1</v>
      </c>
      <c r="F26" s="196">
        <v>0</v>
      </c>
      <c r="G26" s="196">
        <v>0</v>
      </c>
      <c r="H26" s="298">
        <f t="shared" si="2"/>
        <v>0</v>
      </c>
      <c r="I26" s="196"/>
      <c r="J26" s="196"/>
      <c r="K26" s="196"/>
      <c r="L26" s="196"/>
      <c r="M26" s="196"/>
      <c r="N26" s="196"/>
      <c r="O26" s="196"/>
      <c r="P26" s="196"/>
      <c r="Q26" s="209"/>
      <c r="R26" s="209"/>
      <c r="S26" s="209"/>
      <c r="T26" s="209"/>
      <c r="U26" s="209"/>
      <c r="V26" s="209"/>
    </row>
    <row r="27" spans="1:22" s="198" customFormat="1" ht="10.5" x14ac:dyDescent="0.15">
      <c r="A27" s="457">
        <f>Employee!A27</f>
        <v>0</v>
      </c>
      <c r="B27" s="458">
        <f>Employee!B27</f>
        <v>0</v>
      </c>
      <c r="C27" s="458">
        <f>Employee!C27</f>
        <v>0</v>
      </c>
      <c r="D27" s="458">
        <f>Employee!D27</f>
        <v>0</v>
      </c>
      <c r="E27" s="196">
        <v>1</v>
      </c>
      <c r="F27" s="196">
        <v>0</v>
      </c>
      <c r="G27" s="196">
        <v>0</v>
      </c>
      <c r="H27" s="298">
        <f t="shared" si="2"/>
        <v>0</v>
      </c>
      <c r="I27" s="196"/>
      <c r="J27" s="196"/>
      <c r="K27" s="196"/>
      <c r="L27" s="196"/>
      <c r="M27" s="196"/>
      <c r="N27" s="196"/>
      <c r="O27" s="196"/>
      <c r="P27" s="196"/>
      <c r="Q27" s="209"/>
      <c r="R27" s="209"/>
      <c r="S27" s="209"/>
      <c r="T27" s="209"/>
      <c r="U27" s="209"/>
      <c r="V27" s="209"/>
    </row>
    <row r="28" spans="1:22" s="198" customFormat="1" ht="10.5" x14ac:dyDescent="0.15">
      <c r="A28" s="457">
        <f>Employee!A28</f>
        <v>0</v>
      </c>
      <c r="B28" s="458">
        <f>Employee!B28</f>
        <v>0</v>
      </c>
      <c r="C28" s="458">
        <f>Employee!C28</f>
        <v>0</v>
      </c>
      <c r="D28" s="458">
        <f>Employee!D28</f>
        <v>0</v>
      </c>
      <c r="E28" s="196">
        <v>1</v>
      </c>
      <c r="F28" s="196">
        <v>0</v>
      </c>
      <c r="G28" s="196">
        <v>0</v>
      </c>
      <c r="H28" s="298">
        <f t="shared" si="2"/>
        <v>0</v>
      </c>
      <c r="I28" s="196"/>
      <c r="J28" s="196"/>
      <c r="K28" s="196"/>
      <c r="L28" s="196"/>
      <c r="M28" s="196"/>
      <c r="N28" s="196"/>
      <c r="O28" s="196"/>
      <c r="P28" s="196"/>
      <c r="Q28" s="209"/>
      <c r="R28" s="209"/>
      <c r="S28" s="209"/>
      <c r="T28" s="209"/>
      <c r="U28" s="209"/>
      <c r="V28" s="209"/>
    </row>
    <row r="29" spans="1:22" s="198" customFormat="1" ht="10.5" x14ac:dyDescent="0.15">
      <c r="A29" s="457">
        <f>Employee!A29</f>
        <v>0</v>
      </c>
      <c r="B29" s="458">
        <f>Employee!B29</f>
        <v>0</v>
      </c>
      <c r="C29" s="458">
        <f>Employee!C29</f>
        <v>0</v>
      </c>
      <c r="D29" s="458">
        <f>Employee!D29</f>
        <v>0</v>
      </c>
      <c r="E29" s="196">
        <v>1</v>
      </c>
      <c r="F29" s="196">
        <v>0</v>
      </c>
      <c r="G29" s="196">
        <v>0</v>
      </c>
      <c r="H29" s="298">
        <f t="shared" si="2"/>
        <v>0</v>
      </c>
      <c r="I29" s="196"/>
      <c r="J29" s="196"/>
      <c r="K29" s="196"/>
      <c r="L29" s="196"/>
      <c r="M29" s="196"/>
      <c r="N29" s="196"/>
      <c r="O29" s="196"/>
      <c r="P29" s="196"/>
      <c r="Q29" s="209"/>
      <c r="R29" s="209"/>
      <c r="S29" s="209"/>
      <c r="T29" s="209"/>
      <c r="U29" s="209"/>
      <c r="V29" s="209"/>
    </row>
    <row r="30" spans="1:22" s="198" customFormat="1" ht="10.5" x14ac:dyDescent="0.15">
      <c r="A30" s="457">
        <f>Employee!A30</f>
        <v>0</v>
      </c>
      <c r="B30" s="458">
        <f>Employee!B30</f>
        <v>0</v>
      </c>
      <c r="C30" s="458">
        <f>Employee!C30</f>
        <v>0</v>
      </c>
      <c r="D30" s="458">
        <f>Employee!D30</f>
        <v>0</v>
      </c>
      <c r="E30" s="196">
        <v>1</v>
      </c>
      <c r="F30" s="196">
        <v>0</v>
      </c>
      <c r="G30" s="196">
        <v>0</v>
      </c>
      <c r="H30" s="298">
        <f t="shared" si="2"/>
        <v>0</v>
      </c>
      <c r="I30" s="196"/>
      <c r="J30" s="196"/>
      <c r="K30" s="196"/>
      <c r="L30" s="196"/>
      <c r="M30" s="196"/>
      <c r="N30" s="196"/>
      <c r="O30" s="196"/>
      <c r="P30" s="196"/>
      <c r="Q30" s="209"/>
      <c r="R30" s="209"/>
      <c r="S30" s="209"/>
      <c r="T30" s="209"/>
      <c r="U30" s="209"/>
      <c r="V30" s="209"/>
    </row>
    <row r="31" spans="1:22" s="198" customFormat="1" ht="10.5" x14ac:dyDescent="0.15">
      <c r="A31" s="457">
        <f>Employee!A31</f>
        <v>0</v>
      </c>
      <c r="B31" s="458">
        <f>Employee!B31</f>
        <v>0</v>
      </c>
      <c r="C31" s="458">
        <f>Employee!C31</f>
        <v>0</v>
      </c>
      <c r="D31" s="458">
        <f>Employee!D31</f>
        <v>0</v>
      </c>
      <c r="E31" s="196">
        <v>1</v>
      </c>
      <c r="F31" s="196">
        <v>0</v>
      </c>
      <c r="G31" s="196">
        <v>0</v>
      </c>
      <c r="H31" s="298">
        <f t="shared" si="2"/>
        <v>0</v>
      </c>
      <c r="I31" s="196"/>
      <c r="J31" s="196"/>
      <c r="K31" s="196"/>
      <c r="L31" s="196"/>
      <c r="M31" s="196"/>
      <c r="N31" s="196"/>
      <c r="O31" s="196"/>
      <c r="P31" s="196"/>
      <c r="Q31" s="209"/>
      <c r="R31" s="209"/>
      <c r="S31" s="209"/>
      <c r="T31" s="209"/>
      <c r="U31" s="209"/>
      <c r="V31" s="209"/>
    </row>
    <row r="32" spans="1:22" s="198" customFormat="1" ht="10.5" x14ac:dyDescent="0.15">
      <c r="A32" s="457">
        <f>Employee!A32</f>
        <v>0</v>
      </c>
      <c r="B32" s="458">
        <f>Employee!B32</f>
        <v>0</v>
      </c>
      <c r="C32" s="458">
        <f>Employee!C32</f>
        <v>0</v>
      </c>
      <c r="D32" s="458">
        <f>Employee!D32</f>
        <v>0</v>
      </c>
      <c r="E32" s="196">
        <v>1</v>
      </c>
      <c r="F32" s="196">
        <v>0</v>
      </c>
      <c r="G32" s="196">
        <v>0</v>
      </c>
      <c r="H32" s="298">
        <f t="shared" si="2"/>
        <v>0</v>
      </c>
      <c r="I32" s="196"/>
      <c r="J32" s="196"/>
      <c r="K32" s="196"/>
      <c r="L32" s="196"/>
      <c r="M32" s="196"/>
      <c r="N32" s="196"/>
      <c r="O32" s="196"/>
      <c r="P32" s="196"/>
      <c r="Q32" s="209"/>
      <c r="R32" s="209"/>
      <c r="S32" s="209"/>
      <c r="T32" s="209"/>
      <c r="U32" s="209"/>
      <c r="V32" s="209"/>
    </row>
    <row r="33" spans="1:22" s="198" customFormat="1" ht="10.5" x14ac:dyDescent="0.15">
      <c r="A33" s="457">
        <f>Employee!A33</f>
        <v>0</v>
      </c>
      <c r="B33" s="458">
        <f>Employee!B33</f>
        <v>0</v>
      </c>
      <c r="C33" s="458">
        <f>Employee!C33</f>
        <v>0</v>
      </c>
      <c r="D33" s="458">
        <f>Employee!D33</f>
        <v>0</v>
      </c>
      <c r="E33" s="196">
        <v>1</v>
      </c>
      <c r="F33" s="196">
        <v>0</v>
      </c>
      <c r="G33" s="196">
        <v>0</v>
      </c>
      <c r="H33" s="298">
        <f t="shared" si="2"/>
        <v>0</v>
      </c>
      <c r="I33" s="196"/>
      <c r="J33" s="196"/>
      <c r="K33" s="196"/>
      <c r="L33" s="196"/>
      <c r="M33" s="196"/>
      <c r="N33" s="196"/>
      <c r="O33" s="196"/>
      <c r="P33" s="196"/>
      <c r="Q33" s="209"/>
      <c r="R33" s="209"/>
      <c r="S33" s="209"/>
      <c r="T33" s="209"/>
      <c r="U33" s="209"/>
      <c r="V33" s="209"/>
    </row>
    <row r="34" spans="1:22" s="198" customFormat="1" ht="10.5" x14ac:dyDescent="0.15">
      <c r="A34" s="457">
        <f>Employee!A34</f>
        <v>0</v>
      </c>
      <c r="B34" s="458">
        <f>Employee!B34</f>
        <v>0</v>
      </c>
      <c r="C34" s="458">
        <f>Employee!C34</f>
        <v>0</v>
      </c>
      <c r="D34" s="458">
        <f>Employee!D34</f>
        <v>0</v>
      </c>
      <c r="E34" s="196">
        <v>1</v>
      </c>
      <c r="F34" s="196">
        <v>0</v>
      </c>
      <c r="G34" s="196">
        <v>0</v>
      </c>
      <c r="H34" s="298">
        <f t="shared" si="2"/>
        <v>0</v>
      </c>
      <c r="I34" s="196"/>
      <c r="J34" s="196"/>
      <c r="K34" s="196"/>
      <c r="L34" s="196"/>
      <c r="M34" s="196"/>
      <c r="N34" s="196"/>
      <c r="O34" s="196"/>
      <c r="P34" s="196"/>
      <c r="Q34" s="209"/>
      <c r="R34" s="209"/>
      <c r="S34" s="209"/>
      <c r="T34" s="209"/>
      <c r="U34" s="209"/>
      <c r="V34" s="209"/>
    </row>
    <row r="35" spans="1:22" s="198" customFormat="1" ht="10.5" x14ac:dyDescent="0.15">
      <c r="A35" s="457">
        <f>Employee!A35</f>
        <v>0</v>
      </c>
      <c r="B35" s="458">
        <f>Employee!B35</f>
        <v>0</v>
      </c>
      <c r="C35" s="458">
        <f>Employee!C35</f>
        <v>0</v>
      </c>
      <c r="D35" s="458">
        <f>Employee!D35</f>
        <v>0</v>
      </c>
      <c r="E35" s="196">
        <v>1</v>
      </c>
      <c r="F35" s="196">
        <v>0</v>
      </c>
      <c r="G35" s="196">
        <v>0</v>
      </c>
      <c r="H35" s="298">
        <f t="shared" si="2"/>
        <v>0</v>
      </c>
      <c r="I35" s="196"/>
      <c r="J35" s="196"/>
      <c r="K35" s="196"/>
      <c r="L35" s="196"/>
      <c r="M35" s="196"/>
      <c r="N35" s="196"/>
      <c r="O35" s="196"/>
      <c r="P35" s="196"/>
      <c r="Q35" s="209"/>
      <c r="R35" s="209"/>
      <c r="S35" s="209"/>
      <c r="T35" s="209"/>
      <c r="U35" s="209"/>
      <c r="V35" s="209"/>
    </row>
    <row r="36" spans="1:22" s="198" customFormat="1" ht="10.5" x14ac:dyDescent="0.15">
      <c r="A36" s="457">
        <f>Employee!A36</f>
        <v>0</v>
      </c>
      <c r="B36" s="458">
        <f>Employee!B36</f>
        <v>0</v>
      </c>
      <c r="C36" s="458">
        <f>Employee!C36</f>
        <v>0</v>
      </c>
      <c r="D36" s="458">
        <f>Employee!D36</f>
        <v>0</v>
      </c>
      <c r="E36" s="196">
        <v>1</v>
      </c>
      <c r="F36" s="196">
        <v>0</v>
      </c>
      <c r="G36" s="196">
        <v>0</v>
      </c>
      <c r="H36" s="298">
        <f t="shared" si="2"/>
        <v>0</v>
      </c>
      <c r="I36" s="196"/>
      <c r="J36" s="196"/>
      <c r="K36" s="196"/>
      <c r="L36" s="196"/>
      <c r="M36" s="196"/>
      <c r="N36" s="196"/>
      <c r="O36" s="196"/>
      <c r="P36" s="196"/>
      <c r="Q36" s="209"/>
      <c r="R36" s="209"/>
      <c r="S36" s="209"/>
      <c r="T36" s="209"/>
      <c r="U36" s="209"/>
      <c r="V36" s="209"/>
    </row>
    <row r="37" spans="1:22" s="198" customFormat="1" ht="10.5" x14ac:dyDescent="0.15">
      <c r="A37" s="457">
        <f>Employee!A37</f>
        <v>0</v>
      </c>
      <c r="B37" s="458">
        <f>Employee!B37</f>
        <v>0</v>
      </c>
      <c r="C37" s="458">
        <f>Employee!C37</f>
        <v>0</v>
      </c>
      <c r="D37" s="458">
        <f>Employee!D37</f>
        <v>0</v>
      </c>
      <c r="E37" s="196">
        <v>1</v>
      </c>
      <c r="F37" s="196">
        <v>0</v>
      </c>
      <c r="G37" s="196">
        <v>0</v>
      </c>
      <c r="H37" s="298">
        <f t="shared" si="2"/>
        <v>0</v>
      </c>
      <c r="I37" s="196"/>
      <c r="J37" s="196"/>
      <c r="K37" s="196"/>
      <c r="L37" s="196"/>
      <c r="M37" s="196"/>
      <c r="N37" s="196"/>
      <c r="O37" s="196"/>
      <c r="P37" s="196"/>
      <c r="Q37" s="209"/>
      <c r="R37" s="209"/>
      <c r="S37" s="209"/>
      <c r="T37" s="209"/>
      <c r="U37" s="209"/>
      <c r="V37" s="209"/>
    </row>
    <row r="38" spans="1:22" s="198" customFormat="1" ht="10.5" x14ac:dyDescent="0.15">
      <c r="A38" s="457">
        <f>Employee!A38</f>
        <v>0</v>
      </c>
      <c r="B38" s="458">
        <f>Employee!B38</f>
        <v>0</v>
      </c>
      <c r="C38" s="458">
        <f>Employee!C38</f>
        <v>0</v>
      </c>
      <c r="D38" s="458">
        <f>Employee!D38</f>
        <v>0</v>
      </c>
      <c r="E38" s="196">
        <v>1</v>
      </c>
      <c r="F38" s="196">
        <v>0</v>
      </c>
      <c r="G38" s="196">
        <v>0</v>
      </c>
      <c r="H38" s="298">
        <f t="shared" si="2"/>
        <v>0</v>
      </c>
      <c r="I38" s="196"/>
      <c r="J38" s="196"/>
      <c r="K38" s="196"/>
      <c r="L38" s="196"/>
      <c r="M38" s="196"/>
      <c r="N38" s="196"/>
      <c r="O38" s="196"/>
      <c r="P38" s="196"/>
      <c r="Q38" s="209"/>
      <c r="R38" s="209"/>
      <c r="S38" s="209"/>
      <c r="T38" s="209"/>
      <c r="U38" s="209"/>
      <c r="V38" s="209"/>
    </row>
    <row r="39" spans="1:22" s="198" customFormat="1" ht="10.5" x14ac:dyDescent="0.15">
      <c r="A39" s="457">
        <f>Employee!A39</f>
        <v>0</v>
      </c>
      <c r="B39" s="458">
        <f>Employee!B39</f>
        <v>0</v>
      </c>
      <c r="C39" s="458">
        <f>Employee!C39</f>
        <v>0</v>
      </c>
      <c r="D39" s="458">
        <f>Employee!D39</f>
        <v>0</v>
      </c>
      <c r="E39" s="196">
        <v>1</v>
      </c>
      <c r="F39" s="196">
        <v>0</v>
      </c>
      <c r="G39" s="196">
        <v>0</v>
      </c>
      <c r="H39" s="298">
        <f t="shared" si="2"/>
        <v>0</v>
      </c>
      <c r="I39" s="196"/>
      <c r="J39" s="196"/>
      <c r="K39" s="196"/>
      <c r="L39" s="196"/>
      <c r="M39" s="196"/>
      <c r="N39" s="196"/>
      <c r="O39" s="196"/>
      <c r="P39" s="196"/>
      <c r="Q39" s="209"/>
      <c r="R39" s="209"/>
      <c r="S39" s="209"/>
      <c r="T39" s="209"/>
      <c r="U39" s="209"/>
      <c r="V39" s="209"/>
    </row>
    <row r="40" spans="1:22" s="198" customFormat="1" ht="10.5" x14ac:dyDescent="0.15">
      <c r="A40" s="457">
        <f>Employee!A40</f>
        <v>0</v>
      </c>
      <c r="B40" s="458">
        <f>Employee!B40</f>
        <v>0</v>
      </c>
      <c r="C40" s="458">
        <f>Employee!C40</f>
        <v>0</v>
      </c>
      <c r="D40" s="458">
        <f>Employee!D40</f>
        <v>0</v>
      </c>
      <c r="E40" s="196">
        <v>1</v>
      </c>
      <c r="F40" s="196">
        <v>0</v>
      </c>
      <c r="G40" s="196">
        <v>0</v>
      </c>
      <c r="H40" s="298">
        <f t="shared" si="2"/>
        <v>0</v>
      </c>
      <c r="I40" s="196"/>
      <c r="J40" s="196"/>
      <c r="K40" s="196"/>
      <c r="L40" s="196"/>
      <c r="M40" s="196"/>
      <c r="N40" s="196"/>
      <c r="O40" s="196"/>
      <c r="P40" s="196"/>
      <c r="Q40" s="209"/>
      <c r="R40" s="209"/>
      <c r="S40" s="209"/>
      <c r="T40" s="209"/>
      <c r="U40" s="209"/>
      <c r="V40" s="209"/>
    </row>
    <row r="41" spans="1:22" s="198" customFormat="1" ht="10.5" x14ac:dyDescent="0.15">
      <c r="A41" s="457">
        <f>Employee!A41</f>
        <v>0</v>
      </c>
      <c r="B41" s="458">
        <f>Employee!B41</f>
        <v>0</v>
      </c>
      <c r="C41" s="458">
        <f>Employee!C41</f>
        <v>0</v>
      </c>
      <c r="D41" s="458">
        <f>Employee!D41</f>
        <v>0</v>
      </c>
      <c r="E41" s="196">
        <v>1</v>
      </c>
      <c r="F41" s="196">
        <v>0</v>
      </c>
      <c r="G41" s="196">
        <v>0</v>
      </c>
      <c r="H41" s="298">
        <f t="shared" si="2"/>
        <v>0</v>
      </c>
      <c r="I41" s="196"/>
      <c r="J41" s="196"/>
      <c r="K41" s="196"/>
      <c r="L41" s="196"/>
      <c r="M41" s="196"/>
      <c r="N41" s="196"/>
      <c r="O41" s="196"/>
      <c r="P41" s="196"/>
      <c r="Q41" s="209"/>
      <c r="R41" s="209"/>
      <c r="S41" s="209"/>
      <c r="T41" s="209"/>
      <c r="U41" s="209"/>
      <c r="V41" s="209"/>
    </row>
    <row r="42" spans="1:22" s="198" customFormat="1" ht="10.5" x14ac:dyDescent="0.15">
      <c r="A42" s="457">
        <f>Employee!A42</f>
        <v>0</v>
      </c>
      <c r="B42" s="458">
        <f>Employee!B42</f>
        <v>0</v>
      </c>
      <c r="C42" s="458">
        <f>Employee!C42</f>
        <v>0</v>
      </c>
      <c r="D42" s="458">
        <f>Employee!D42</f>
        <v>0</v>
      </c>
      <c r="E42" s="196">
        <v>1</v>
      </c>
      <c r="F42" s="196">
        <v>0</v>
      </c>
      <c r="G42" s="196">
        <v>0</v>
      </c>
      <c r="H42" s="298">
        <f t="shared" si="2"/>
        <v>0</v>
      </c>
      <c r="I42" s="196"/>
      <c r="J42" s="196"/>
      <c r="K42" s="196"/>
      <c r="L42" s="196"/>
      <c r="M42" s="196"/>
      <c r="N42" s="196"/>
      <c r="O42" s="196"/>
      <c r="P42" s="196"/>
      <c r="Q42" s="209"/>
      <c r="R42" s="209"/>
      <c r="S42" s="209"/>
      <c r="T42" s="209"/>
      <c r="U42" s="209"/>
      <c r="V42" s="209"/>
    </row>
    <row r="43" spans="1:22" s="198" customFormat="1" ht="10.5" x14ac:dyDescent="0.15">
      <c r="A43" s="457">
        <f>Employee!A43</f>
        <v>0</v>
      </c>
      <c r="B43" s="458">
        <f>Employee!B43</f>
        <v>0</v>
      </c>
      <c r="C43" s="458">
        <f>Employee!C43</f>
        <v>0</v>
      </c>
      <c r="D43" s="458">
        <f>Employee!D43</f>
        <v>0</v>
      </c>
      <c r="E43" s="196">
        <v>1</v>
      </c>
      <c r="F43" s="196">
        <v>0</v>
      </c>
      <c r="G43" s="196">
        <v>0</v>
      </c>
      <c r="H43" s="298">
        <f t="shared" si="2"/>
        <v>0</v>
      </c>
      <c r="I43" s="196"/>
      <c r="J43" s="196"/>
      <c r="K43" s="196"/>
      <c r="L43" s="196"/>
      <c r="M43" s="196"/>
      <c r="N43" s="196"/>
      <c r="O43" s="196"/>
      <c r="P43" s="196"/>
      <c r="Q43" s="209"/>
      <c r="R43" s="209"/>
      <c r="S43" s="209"/>
      <c r="T43" s="209"/>
      <c r="U43" s="209"/>
      <c r="V43" s="209"/>
    </row>
    <row r="44" spans="1:22" s="198" customFormat="1" ht="10.5" x14ac:dyDescent="0.15">
      <c r="A44" s="457">
        <f>Employee!A44</f>
        <v>0</v>
      </c>
      <c r="B44" s="458">
        <f>Employee!B44</f>
        <v>0</v>
      </c>
      <c r="C44" s="458">
        <f>Employee!C44</f>
        <v>0</v>
      </c>
      <c r="D44" s="458">
        <f>Employee!D44</f>
        <v>0</v>
      </c>
      <c r="E44" s="196">
        <v>1</v>
      </c>
      <c r="F44" s="196">
        <v>0</v>
      </c>
      <c r="G44" s="196">
        <v>0</v>
      </c>
      <c r="H44" s="298">
        <f t="shared" si="2"/>
        <v>0</v>
      </c>
      <c r="I44" s="196"/>
      <c r="J44" s="196"/>
      <c r="K44" s="196"/>
      <c r="L44" s="196"/>
      <c r="M44" s="196"/>
      <c r="N44" s="196"/>
      <c r="O44" s="196"/>
      <c r="P44" s="196"/>
      <c r="Q44" s="209"/>
      <c r="R44" s="209"/>
      <c r="S44" s="209"/>
      <c r="T44" s="209"/>
      <c r="U44" s="209"/>
      <c r="V44" s="209"/>
    </row>
    <row r="45" spans="1:22" s="198" customFormat="1" ht="10.5" x14ac:dyDescent="0.15">
      <c r="A45" s="457">
        <f>Employee!A45</f>
        <v>0</v>
      </c>
      <c r="B45" s="458">
        <f>Employee!B45</f>
        <v>0</v>
      </c>
      <c r="C45" s="458">
        <f>Employee!C45</f>
        <v>0</v>
      </c>
      <c r="D45" s="458">
        <f>Employee!D45</f>
        <v>0</v>
      </c>
      <c r="E45" s="196">
        <v>1</v>
      </c>
      <c r="F45" s="196">
        <v>0</v>
      </c>
      <c r="G45" s="196">
        <v>0</v>
      </c>
      <c r="H45" s="298">
        <f t="shared" si="2"/>
        <v>0</v>
      </c>
      <c r="I45" s="196"/>
      <c r="J45" s="196"/>
      <c r="K45" s="196"/>
      <c r="L45" s="196"/>
      <c r="M45" s="196"/>
      <c r="N45" s="196"/>
      <c r="O45" s="196"/>
      <c r="P45" s="196"/>
      <c r="Q45" s="209"/>
      <c r="R45" s="209"/>
      <c r="S45" s="209"/>
      <c r="T45" s="209"/>
      <c r="U45" s="209"/>
      <c r="V45" s="209"/>
    </row>
    <row r="46" spans="1:22" s="198" customFormat="1" ht="10.5" x14ac:dyDescent="0.15">
      <c r="A46" s="457">
        <f>Employee!A46</f>
        <v>0</v>
      </c>
      <c r="B46" s="458">
        <f>Employee!B46</f>
        <v>0</v>
      </c>
      <c r="C46" s="458">
        <f>Employee!C46</f>
        <v>0</v>
      </c>
      <c r="D46" s="458">
        <f>Employee!D46</f>
        <v>0</v>
      </c>
      <c r="E46" s="196">
        <v>1</v>
      </c>
      <c r="F46" s="196">
        <v>0</v>
      </c>
      <c r="G46" s="196">
        <v>0</v>
      </c>
      <c r="H46" s="298">
        <f t="shared" si="2"/>
        <v>0</v>
      </c>
      <c r="I46" s="196"/>
      <c r="J46" s="196"/>
      <c r="K46" s="196"/>
      <c r="L46" s="196"/>
      <c r="M46" s="196"/>
      <c r="N46" s="196"/>
      <c r="O46" s="196"/>
      <c r="P46" s="196"/>
      <c r="Q46" s="209"/>
      <c r="R46" s="209"/>
      <c r="S46" s="209"/>
      <c r="T46" s="209"/>
      <c r="U46" s="209"/>
      <c r="V46" s="209"/>
    </row>
    <row r="47" spans="1:22" s="198" customFormat="1" ht="10.5" x14ac:dyDescent="0.15">
      <c r="A47" s="457">
        <f>Employee!A47</f>
        <v>0</v>
      </c>
      <c r="B47" s="458">
        <f>Employee!B47</f>
        <v>0</v>
      </c>
      <c r="C47" s="458">
        <f>Employee!C47</f>
        <v>0</v>
      </c>
      <c r="D47" s="458">
        <f>Employee!D47</f>
        <v>0</v>
      </c>
      <c r="E47" s="196">
        <v>1</v>
      </c>
      <c r="F47" s="196">
        <v>0</v>
      </c>
      <c r="G47" s="196">
        <v>0</v>
      </c>
      <c r="H47" s="298">
        <f t="shared" si="2"/>
        <v>0</v>
      </c>
      <c r="I47" s="196"/>
      <c r="J47" s="196"/>
      <c r="K47" s="196"/>
      <c r="L47" s="196"/>
      <c r="M47" s="196"/>
      <c r="N47" s="196"/>
      <c r="O47" s="196"/>
      <c r="P47" s="196"/>
      <c r="Q47" s="209"/>
      <c r="R47" s="209"/>
      <c r="S47" s="209"/>
      <c r="T47" s="209"/>
      <c r="U47" s="209"/>
      <c r="V47" s="209"/>
    </row>
    <row r="48" spans="1:22" s="198" customFormat="1" ht="10.5" x14ac:dyDescent="0.15">
      <c r="A48" s="457">
        <f>Employee!A48</f>
        <v>0</v>
      </c>
      <c r="B48" s="458">
        <f>Employee!B48</f>
        <v>0</v>
      </c>
      <c r="C48" s="458">
        <f>Employee!C48</f>
        <v>0</v>
      </c>
      <c r="D48" s="458">
        <f>Employee!D48</f>
        <v>0</v>
      </c>
      <c r="E48" s="196">
        <v>1</v>
      </c>
      <c r="F48" s="196">
        <v>0</v>
      </c>
      <c r="G48" s="196">
        <v>0</v>
      </c>
      <c r="H48" s="298">
        <f t="shared" si="2"/>
        <v>0</v>
      </c>
      <c r="I48" s="196"/>
      <c r="J48" s="196"/>
      <c r="K48" s="196"/>
      <c r="L48" s="196"/>
      <c r="M48" s="196"/>
      <c r="N48" s="196"/>
      <c r="O48" s="196"/>
      <c r="P48" s="196"/>
      <c r="Q48" s="209"/>
      <c r="R48" s="209"/>
      <c r="S48" s="209"/>
      <c r="T48" s="209"/>
      <c r="U48" s="209"/>
      <c r="V48" s="209"/>
    </row>
    <row r="49" spans="1:22" s="198" customFormat="1" ht="10.5" x14ac:dyDescent="0.15">
      <c r="A49" s="457">
        <f>Employee!A49</f>
        <v>0</v>
      </c>
      <c r="B49" s="458">
        <f>Employee!B49</f>
        <v>0</v>
      </c>
      <c r="C49" s="458">
        <f>Employee!C49</f>
        <v>0</v>
      </c>
      <c r="D49" s="458">
        <f>Employee!D49</f>
        <v>0</v>
      </c>
      <c r="E49" s="196">
        <v>1</v>
      </c>
      <c r="F49" s="196">
        <v>0</v>
      </c>
      <c r="G49" s="196">
        <v>0</v>
      </c>
      <c r="H49" s="298">
        <f t="shared" si="2"/>
        <v>0</v>
      </c>
      <c r="I49" s="196"/>
      <c r="J49" s="196"/>
      <c r="K49" s="196"/>
      <c r="L49" s="196"/>
      <c r="M49" s="196"/>
      <c r="N49" s="196"/>
      <c r="O49" s="196"/>
      <c r="P49" s="196"/>
      <c r="Q49" s="209"/>
      <c r="R49" s="209"/>
      <c r="S49" s="209"/>
      <c r="T49" s="209"/>
      <c r="U49" s="209"/>
      <c r="V49" s="209"/>
    </row>
    <row r="50" spans="1:22" s="198" customFormat="1" ht="10.5" x14ac:dyDescent="0.15">
      <c r="A50" s="457">
        <f>Employee!A50</f>
        <v>0</v>
      </c>
      <c r="B50" s="458">
        <f>Employee!B50</f>
        <v>0</v>
      </c>
      <c r="C50" s="458">
        <f>Employee!C50</f>
        <v>0</v>
      </c>
      <c r="D50" s="458">
        <f>Employee!D50</f>
        <v>0</v>
      </c>
      <c r="E50" s="196">
        <v>1</v>
      </c>
      <c r="F50" s="196">
        <v>0</v>
      </c>
      <c r="G50" s="196">
        <v>0</v>
      </c>
      <c r="H50" s="298">
        <f t="shared" si="2"/>
        <v>0</v>
      </c>
      <c r="I50" s="196"/>
      <c r="J50" s="196"/>
      <c r="K50" s="196"/>
      <c r="L50" s="196"/>
      <c r="M50" s="196"/>
      <c r="N50" s="196"/>
      <c r="O50" s="196"/>
      <c r="P50" s="196"/>
      <c r="Q50" s="209"/>
      <c r="R50" s="209"/>
      <c r="S50" s="209"/>
      <c r="T50" s="209"/>
      <c r="U50" s="209"/>
      <c r="V50" s="209"/>
    </row>
    <row r="51" spans="1:22" s="198" customFormat="1" ht="10.5" x14ac:dyDescent="0.15">
      <c r="A51" s="457">
        <f>Employee!A51</f>
        <v>0</v>
      </c>
      <c r="B51" s="458">
        <f>Employee!B51</f>
        <v>0</v>
      </c>
      <c r="C51" s="458">
        <f>Employee!C51</f>
        <v>0</v>
      </c>
      <c r="D51" s="458">
        <f>Employee!D51</f>
        <v>0</v>
      </c>
      <c r="E51" s="196">
        <v>1</v>
      </c>
      <c r="F51" s="196">
        <v>0</v>
      </c>
      <c r="G51" s="196">
        <v>0</v>
      </c>
      <c r="H51" s="298">
        <f t="shared" si="2"/>
        <v>0</v>
      </c>
      <c r="I51" s="196"/>
      <c r="J51" s="196"/>
      <c r="K51" s="196"/>
      <c r="L51" s="196"/>
      <c r="M51" s="196"/>
      <c r="N51" s="196"/>
      <c r="O51" s="196"/>
      <c r="P51" s="196"/>
      <c r="Q51" s="209"/>
      <c r="R51" s="209"/>
      <c r="S51" s="209"/>
      <c r="T51" s="209"/>
      <c r="U51" s="209"/>
      <c r="V51" s="209"/>
    </row>
    <row r="52" spans="1:22" s="198" customFormat="1" ht="10.5" x14ac:dyDescent="0.15">
      <c r="A52" s="457">
        <f>Employee!A52</f>
        <v>0</v>
      </c>
      <c r="B52" s="458">
        <f>Employee!B52</f>
        <v>0</v>
      </c>
      <c r="C52" s="458">
        <f>Employee!C52</f>
        <v>0</v>
      </c>
      <c r="D52" s="458">
        <f>Employee!D52</f>
        <v>0</v>
      </c>
      <c r="E52" s="196">
        <v>1</v>
      </c>
      <c r="F52" s="196">
        <v>0</v>
      </c>
      <c r="G52" s="196">
        <v>0</v>
      </c>
      <c r="H52" s="298">
        <f t="shared" si="2"/>
        <v>0</v>
      </c>
      <c r="I52" s="196"/>
      <c r="J52" s="196"/>
      <c r="K52" s="196"/>
      <c r="L52" s="196"/>
      <c r="M52" s="196"/>
      <c r="N52" s="196"/>
      <c r="O52" s="196"/>
      <c r="P52" s="196"/>
      <c r="Q52" s="209"/>
      <c r="R52" s="209"/>
      <c r="S52" s="209"/>
      <c r="T52" s="209"/>
      <c r="U52" s="209"/>
      <c r="V52" s="209"/>
    </row>
    <row r="53" spans="1:22" s="198" customFormat="1" ht="10.5" x14ac:dyDescent="0.15">
      <c r="A53" s="457">
        <f>Employee!A53</f>
        <v>0</v>
      </c>
      <c r="B53" s="458">
        <f>Employee!B53</f>
        <v>0</v>
      </c>
      <c r="C53" s="458">
        <f>Employee!C53</f>
        <v>0</v>
      </c>
      <c r="D53" s="458">
        <f>Employee!D53</f>
        <v>0</v>
      </c>
      <c r="E53" s="196">
        <v>1</v>
      </c>
      <c r="F53" s="196">
        <v>0</v>
      </c>
      <c r="G53" s="196">
        <v>0</v>
      </c>
      <c r="H53" s="298">
        <f t="shared" ref="H53:H69" si="17">SUM(I53:V53)</f>
        <v>0</v>
      </c>
      <c r="I53" s="196"/>
      <c r="J53" s="196"/>
      <c r="K53" s="196"/>
      <c r="L53" s="196"/>
      <c r="M53" s="196"/>
      <c r="N53" s="196"/>
      <c r="O53" s="196"/>
      <c r="P53" s="196"/>
      <c r="Q53" s="209"/>
      <c r="R53" s="209"/>
      <c r="S53" s="209"/>
      <c r="T53" s="209"/>
      <c r="U53" s="209"/>
      <c r="V53" s="209"/>
    </row>
    <row r="54" spans="1:22" s="198" customFormat="1" ht="10.5" x14ac:dyDescent="0.15">
      <c r="A54" s="457">
        <f>Employee!A54</f>
        <v>0</v>
      </c>
      <c r="B54" s="458">
        <f>Employee!B54</f>
        <v>0</v>
      </c>
      <c r="C54" s="458">
        <f>Employee!C54</f>
        <v>0</v>
      </c>
      <c r="D54" s="458">
        <f>Employee!D54</f>
        <v>0</v>
      </c>
      <c r="E54" s="196">
        <v>1</v>
      </c>
      <c r="F54" s="196">
        <v>0</v>
      </c>
      <c r="G54" s="196">
        <v>0</v>
      </c>
      <c r="H54" s="298">
        <f t="shared" si="17"/>
        <v>0</v>
      </c>
      <c r="I54" s="196"/>
      <c r="J54" s="196"/>
      <c r="K54" s="196"/>
      <c r="L54" s="196"/>
      <c r="M54" s="196"/>
      <c r="N54" s="196"/>
      <c r="O54" s="196"/>
      <c r="P54" s="196"/>
      <c r="Q54" s="209"/>
      <c r="R54" s="209"/>
      <c r="S54" s="209"/>
      <c r="T54" s="209"/>
      <c r="U54" s="209"/>
      <c r="V54" s="209"/>
    </row>
    <row r="55" spans="1:22" s="198" customFormat="1" ht="10.5" x14ac:dyDescent="0.15">
      <c r="A55" s="457">
        <f>Employee!A55</f>
        <v>0</v>
      </c>
      <c r="B55" s="458">
        <f>Employee!B55</f>
        <v>0</v>
      </c>
      <c r="C55" s="458">
        <f>Employee!C55</f>
        <v>0</v>
      </c>
      <c r="D55" s="458">
        <f>Employee!D55</f>
        <v>0</v>
      </c>
      <c r="E55" s="196">
        <v>1</v>
      </c>
      <c r="F55" s="196">
        <v>0</v>
      </c>
      <c r="G55" s="196">
        <v>0</v>
      </c>
      <c r="H55" s="298">
        <f t="shared" si="17"/>
        <v>0</v>
      </c>
      <c r="I55" s="196"/>
      <c r="J55" s="196"/>
      <c r="K55" s="196"/>
      <c r="L55" s="196"/>
      <c r="M55" s="196"/>
      <c r="N55" s="196"/>
      <c r="O55" s="196"/>
      <c r="P55" s="196"/>
      <c r="Q55" s="209"/>
      <c r="R55" s="209"/>
      <c r="S55" s="209"/>
      <c r="T55" s="209"/>
      <c r="U55" s="209"/>
      <c r="V55" s="209"/>
    </row>
    <row r="56" spans="1:22" s="198" customFormat="1" ht="10.5" x14ac:dyDescent="0.15">
      <c r="A56" s="457">
        <f>Employee!A56</f>
        <v>0</v>
      </c>
      <c r="B56" s="458">
        <f>Employee!B56</f>
        <v>0</v>
      </c>
      <c r="C56" s="458">
        <f>Employee!C56</f>
        <v>0</v>
      </c>
      <c r="D56" s="458">
        <f>Employee!D56</f>
        <v>0</v>
      </c>
      <c r="E56" s="196">
        <v>1</v>
      </c>
      <c r="F56" s="196">
        <v>0</v>
      </c>
      <c r="G56" s="196">
        <v>0</v>
      </c>
      <c r="H56" s="298">
        <f t="shared" si="17"/>
        <v>0</v>
      </c>
      <c r="I56" s="196"/>
      <c r="J56" s="196"/>
      <c r="K56" s="196"/>
      <c r="L56" s="196"/>
      <c r="M56" s="196"/>
      <c r="N56" s="196"/>
      <c r="O56" s="196"/>
      <c r="P56" s="196"/>
      <c r="Q56" s="209"/>
      <c r="R56" s="209"/>
      <c r="S56" s="209"/>
      <c r="T56" s="209"/>
      <c r="U56" s="209"/>
      <c r="V56" s="209"/>
    </row>
    <row r="57" spans="1:22" s="198" customFormat="1" ht="10.5" x14ac:dyDescent="0.15">
      <c r="A57" s="457">
        <f>Employee!A57</f>
        <v>0</v>
      </c>
      <c r="B57" s="458">
        <f>Employee!B57</f>
        <v>0</v>
      </c>
      <c r="C57" s="458">
        <f>Employee!C57</f>
        <v>0</v>
      </c>
      <c r="D57" s="458">
        <f>Employee!D57</f>
        <v>0</v>
      </c>
      <c r="E57" s="196">
        <v>1</v>
      </c>
      <c r="F57" s="196">
        <v>0</v>
      </c>
      <c r="G57" s="196">
        <v>0</v>
      </c>
      <c r="H57" s="298">
        <f t="shared" si="17"/>
        <v>0</v>
      </c>
      <c r="I57" s="196"/>
      <c r="J57" s="196"/>
      <c r="K57" s="196"/>
      <c r="L57" s="196"/>
      <c r="M57" s="196"/>
      <c r="N57" s="196"/>
      <c r="O57" s="196"/>
      <c r="P57" s="196"/>
      <c r="Q57" s="209"/>
      <c r="R57" s="209"/>
      <c r="S57" s="209"/>
      <c r="T57" s="209"/>
      <c r="U57" s="209"/>
      <c r="V57" s="209"/>
    </row>
    <row r="58" spans="1:22" s="198" customFormat="1" ht="10.5" x14ac:dyDescent="0.15">
      <c r="A58" s="457">
        <f>Employee!A58</f>
        <v>0</v>
      </c>
      <c r="B58" s="458">
        <f>Employee!B58</f>
        <v>0</v>
      </c>
      <c r="C58" s="458">
        <f>Employee!C58</f>
        <v>0</v>
      </c>
      <c r="D58" s="458">
        <f>Employee!D58</f>
        <v>0</v>
      </c>
      <c r="E58" s="196">
        <v>1</v>
      </c>
      <c r="F58" s="196">
        <v>0</v>
      </c>
      <c r="G58" s="196">
        <v>0</v>
      </c>
      <c r="H58" s="298">
        <f t="shared" si="17"/>
        <v>0</v>
      </c>
      <c r="I58" s="196"/>
      <c r="J58" s="196"/>
      <c r="K58" s="196"/>
      <c r="L58" s="196"/>
      <c r="M58" s="196"/>
      <c r="N58" s="196"/>
      <c r="O58" s="196"/>
      <c r="P58" s="196"/>
      <c r="Q58" s="209"/>
      <c r="R58" s="209"/>
      <c r="S58" s="209"/>
      <c r="T58" s="209"/>
      <c r="U58" s="209"/>
      <c r="V58" s="209"/>
    </row>
    <row r="59" spans="1:22" s="198" customFormat="1" ht="10.5" x14ac:dyDescent="0.15">
      <c r="A59" s="457">
        <f>Employee!A59</f>
        <v>0</v>
      </c>
      <c r="B59" s="458">
        <f>Employee!B59</f>
        <v>0</v>
      </c>
      <c r="C59" s="458">
        <f>Employee!C59</f>
        <v>0</v>
      </c>
      <c r="D59" s="458">
        <f>Employee!D59</f>
        <v>0</v>
      </c>
      <c r="E59" s="196">
        <v>1</v>
      </c>
      <c r="F59" s="196">
        <v>0</v>
      </c>
      <c r="G59" s="196">
        <v>0</v>
      </c>
      <c r="H59" s="298">
        <f t="shared" si="17"/>
        <v>0</v>
      </c>
      <c r="I59" s="196"/>
      <c r="J59" s="196"/>
      <c r="K59" s="196"/>
      <c r="L59" s="196"/>
      <c r="M59" s="196"/>
      <c r="N59" s="196"/>
      <c r="O59" s="196"/>
      <c r="P59" s="196"/>
      <c r="Q59" s="209"/>
      <c r="R59" s="209"/>
      <c r="S59" s="209"/>
      <c r="T59" s="209"/>
      <c r="U59" s="209"/>
      <c r="V59" s="209"/>
    </row>
    <row r="60" spans="1:22" s="198" customFormat="1" ht="10.5" x14ac:dyDescent="0.15">
      <c r="A60" s="457">
        <f>Employee!A60</f>
        <v>0</v>
      </c>
      <c r="B60" s="458">
        <f>Employee!B60</f>
        <v>0</v>
      </c>
      <c r="C60" s="458">
        <f>Employee!C60</f>
        <v>0</v>
      </c>
      <c r="D60" s="458">
        <f>Employee!D60</f>
        <v>0</v>
      </c>
      <c r="E60" s="196">
        <v>1</v>
      </c>
      <c r="F60" s="196">
        <v>0</v>
      </c>
      <c r="G60" s="196">
        <v>0</v>
      </c>
      <c r="H60" s="298">
        <f t="shared" si="17"/>
        <v>0</v>
      </c>
      <c r="I60" s="196"/>
      <c r="J60" s="196"/>
      <c r="K60" s="196"/>
      <c r="L60" s="196"/>
      <c r="M60" s="196"/>
      <c r="N60" s="196"/>
      <c r="O60" s="196"/>
      <c r="P60" s="196"/>
      <c r="Q60" s="209"/>
      <c r="R60" s="209"/>
      <c r="S60" s="209"/>
      <c r="T60" s="209"/>
      <c r="U60" s="209"/>
      <c r="V60" s="209"/>
    </row>
    <row r="61" spans="1:22" s="198" customFormat="1" ht="10.5" x14ac:dyDescent="0.15">
      <c r="A61" s="457">
        <f>Employee!A61</f>
        <v>0</v>
      </c>
      <c r="B61" s="458">
        <f>Employee!B61</f>
        <v>0</v>
      </c>
      <c r="C61" s="458">
        <f>Employee!C61</f>
        <v>0</v>
      </c>
      <c r="D61" s="458">
        <f>Employee!D61</f>
        <v>0</v>
      </c>
      <c r="E61" s="196">
        <v>1</v>
      </c>
      <c r="F61" s="196">
        <v>0</v>
      </c>
      <c r="G61" s="196">
        <v>0</v>
      </c>
      <c r="H61" s="298">
        <f t="shared" si="17"/>
        <v>0</v>
      </c>
      <c r="I61" s="196"/>
      <c r="J61" s="196"/>
      <c r="K61" s="196"/>
      <c r="L61" s="196"/>
      <c r="M61" s="196"/>
      <c r="N61" s="196"/>
      <c r="O61" s="196"/>
      <c r="P61" s="196"/>
      <c r="Q61" s="209"/>
      <c r="R61" s="209"/>
      <c r="S61" s="209"/>
      <c r="T61" s="209"/>
      <c r="U61" s="209"/>
      <c r="V61" s="209"/>
    </row>
    <row r="62" spans="1:22" s="198" customFormat="1" ht="10.5" x14ac:dyDescent="0.15">
      <c r="A62" s="457">
        <f>Employee!A62</f>
        <v>0</v>
      </c>
      <c r="B62" s="458">
        <f>Employee!B62</f>
        <v>0</v>
      </c>
      <c r="C62" s="458">
        <f>Employee!C62</f>
        <v>0</v>
      </c>
      <c r="D62" s="458">
        <f>Employee!D62</f>
        <v>0</v>
      </c>
      <c r="E62" s="196">
        <v>1</v>
      </c>
      <c r="F62" s="196">
        <v>0</v>
      </c>
      <c r="G62" s="196">
        <v>0</v>
      </c>
      <c r="H62" s="298">
        <f t="shared" si="17"/>
        <v>0</v>
      </c>
      <c r="I62" s="196"/>
      <c r="J62" s="196"/>
      <c r="K62" s="196"/>
      <c r="L62" s="196"/>
      <c r="M62" s="196"/>
      <c r="N62" s="196"/>
      <c r="O62" s="196"/>
      <c r="P62" s="196"/>
      <c r="Q62" s="209"/>
      <c r="R62" s="209"/>
      <c r="S62" s="209"/>
      <c r="T62" s="209"/>
      <c r="U62" s="209"/>
      <c r="V62" s="209"/>
    </row>
    <row r="63" spans="1:22" s="198" customFormat="1" ht="10.5" x14ac:dyDescent="0.15">
      <c r="A63" s="457">
        <f>Employee!A63</f>
        <v>0</v>
      </c>
      <c r="B63" s="458">
        <f>Employee!B63</f>
        <v>0</v>
      </c>
      <c r="C63" s="458">
        <f>Employee!C63</f>
        <v>0</v>
      </c>
      <c r="D63" s="458">
        <f>Employee!D63</f>
        <v>0</v>
      </c>
      <c r="E63" s="196">
        <v>1</v>
      </c>
      <c r="F63" s="196">
        <v>0</v>
      </c>
      <c r="G63" s="196">
        <v>0</v>
      </c>
      <c r="H63" s="298">
        <f t="shared" si="17"/>
        <v>0</v>
      </c>
      <c r="I63" s="196"/>
      <c r="J63" s="196"/>
      <c r="K63" s="196"/>
      <c r="L63" s="196"/>
      <c r="M63" s="196"/>
      <c r="N63" s="196"/>
      <c r="O63" s="196"/>
      <c r="P63" s="196"/>
      <c r="Q63" s="209"/>
      <c r="R63" s="209"/>
      <c r="S63" s="209"/>
      <c r="T63" s="209"/>
      <c r="U63" s="209"/>
      <c r="V63" s="209"/>
    </row>
    <row r="64" spans="1:22" s="198" customFormat="1" ht="10.5" x14ac:dyDescent="0.15">
      <c r="A64" s="457">
        <f>Employee!A64</f>
        <v>0</v>
      </c>
      <c r="B64" s="458">
        <f>Employee!B64</f>
        <v>0</v>
      </c>
      <c r="C64" s="458">
        <f>Employee!C64</f>
        <v>0</v>
      </c>
      <c r="D64" s="458">
        <f>Employee!D64</f>
        <v>0</v>
      </c>
      <c r="E64" s="196">
        <v>1</v>
      </c>
      <c r="F64" s="196">
        <v>0</v>
      </c>
      <c r="G64" s="196">
        <v>0</v>
      </c>
      <c r="H64" s="298">
        <f t="shared" si="17"/>
        <v>0</v>
      </c>
      <c r="I64" s="196"/>
      <c r="J64" s="196"/>
      <c r="K64" s="196"/>
      <c r="L64" s="196"/>
      <c r="M64" s="196"/>
      <c r="N64" s="196"/>
      <c r="O64" s="196"/>
      <c r="P64" s="196"/>
      <c r="Q64" s="209"/>
      <c r="R64" s="209"/>
      <c r="S64" s="209"/>
      <c r="T64" s="209"/>
      <c r="U64" s="209"/>
      <c r="V64" s="209"/>
    </row>
    <row r="65" spans="1:22" s="198" customFormat="1" ht="10.5" x14ac:dyDescent="0.15">
      <c r="A65" s="457">
        <f>Employee!A65</f>
        <v>0</v>
      </c>
      <c r="B65" s="458">
        <f>Employee!B65</f>
        <v>0</v>
      </c>
      <c r="C65" s="458">
        <f>Employee!C65</f>
        <v>0</v>
      </c>
      <c r="D65" s="458">
        <f>Employee!D65</f>
        <v>0</v>
      </c>
      <c r="E65" s="196">
        <v>1</v>
      </c>
      <c r="F65" s="196">
        <v>0</v>
      </c>
      <c r="G65" s="196">
        <v>0</v>
      </c>
      <c r="H65" s="298">
        <f t="shared" si="17"/>
        <v>0</v>
      </c>
      <c r="I65" s="196"/>
      <c r="J65" s="196"/>
      <c r="K65" s="196"/>
      <c r="L65" s="196"/>
      <c r="M65" s="196"/>
      <c r="N65" s="196"/>
      <c r="O65" s="196"/>
      <c r="P65" s="196"/>
      <c r="Q65" s="209"/>
      <c r="R65" s="209"/>
      <c r="S65" s="209"/>
      <c r="T65" s="209"/>
      <c r="U65" s="209"/>
      <c r="V65" s="209"/>
    </row>
    <row r="66" spans="1:22" s="198" customFormat="1" ht="10.5" x14ac:dyDescent="0.15">
      <c r="A66" s="457">
        <f>Employee!A66</f>
        <v>0</v>
      </c>
      <c r="B66" s="458">
        <f>Employee!B66</f>
        <v>0</v>
      </c>
      <c r="C66" s="458">
        <f>Employee!C66</f>
        <v>0</v>
      </c>
      <c r="D66" s="458">
        <f>Employee!D66</f>
        <v>0</v>
      </c>
      <c r="E66" s="196">
        <v>1</v>
      </c>
      <c r="F66" s="196">
        <v>0</v>
      </c>
      <c r="G66" s="196">
        <v>0</v>
      </c>
      <c r="H66" s="298">
        <f t="shared" si="17"/>
        <v>0</v>
      </c>
      <c r="I66" s="196"/>
      <c r="J66" s="196"/>
      <c r="K66" s="196"/>
      <c r="L66" s="196"/>
      <c r="M66" s="196"/>
      <c r="N66" s="196"/>
      <c r="O66" s="196"/>
      <c r="P66" s="196"/>
      <c r="Q66" s="209"/>
      <c r="R66" s="209"/>
      <c r="S66" s="209"/>
      <c r="T66" s="209"/>
      <c r="U66" s="209"/>
      <c r="V66" s="209"/>
    </row>
    <row r="67" spans="1:22" s="198" customFormat="1" ht="10.5" x14ac:dyDescent="0.15">
      <c r="A67" s="457">
        <f>Employee!A67</f>
        <v>0</v>
      </c>
      <c r="B67" s="458">
        <f>Employee!B67</f>
        <v>0</v>
      </c>
      <c r="C67" s="458">
        <f>Employee!C67</f>
        <v>0</v>
      </c>
      <c r="D67" s="458">
        <f>Employee!D67</f>
        <v>0</v>
      </c>
      <c r="E67" s="196">
        <v>1</v>
      </c>
      <c r="F67" s="196">
        <v>0</v>
      </c>
      <c r="G67" s="196">
        <v>0</v>
      </c>
      <c r="H67" s="298">
        <f t="shared" si="17"/>
        <v>0</v>
      </c>
      <c r="I67" s="196"/>
      <c r="J67" s="196"/>
      <c r="K67" s="196"/>
      <c r="L67" s="196"/>
      <c r="M67" s="196"/>
      <c r="N67" s="196"/>
      <c r="O67" s="196"/>
      <c r="P67" s="196"/>
      <c r="Q67" s="209"/>
      <c r="R67" s="209"/>
      <c r="S67" s="209"/>
      <c r="T67" s="209"/>
      <c r="U67" s="209"/>
      <c r="V67" s="209"/>
    </row>
    <row r="68" spans="1:22" s="198" customFormat="1" ht="10.5" x14ac:dyDescent="0.15">
      <c r="A68" s="457">
        <f>Employee!A68</f>
        <v>0</v>
      </c>
      <c r="B68" s="458">
        <f>Employee!B68</f>
        <v>0</v>
      </c>
      <c r="C68" s="458">
        <f>Employee!C68</f>
        <v>0</v>
      </c>
      <c r="D68" s="458">
        <f>Employee!D68</f>
        <v>0</v>
      </c>
      <c r="E68" s="196">
        <v>1</v>
      </c>
      <c r="F68" s="196">
        <v>0</v>
      </c>
      <c r="G68" s="196">
        <v>0</v>
      </c>
      <c r="H68" s="298">
        <f t="shared" si="17"/>
        <v>0</v>
      </c>
      <c r="I68" s="196"/>
      <c r="J68" s="196"/>
      <c r="K68" s="196"/>
      <c r="L68" s="196"/>
      <c r="M68" s="196"/>
      <c r="N68" s="196"/>
      <c r="O68" s="196"/>
      <c r="P68" s="196"/>
      <c r="Q68" s="209"/>
      <c r="R68" s="209"/>
      <c r="S68" s="209"/>
      <c r="T68" s="209"/>
      <c r="U68" s="209"/>
      <c r="V68" s="209"/>
    </row>
    <row r="69" spans="1:22" s="198" customFormat="1" ht="10.5" x14ac:dyDescent="0.15">
      <c r="A69" s="457">
        <f>Employee!A69</f>
        <v>0</v>
      </c>
      <c r="B69" s="458">
        <f>Employee!B69</f>
        <v>0</v>
      </c>
      <c r="C69" s="458">
        <f>Employee!C69</f>
        <v>0</v>
      </c>
      <c r="D69" s="458">
        <f>Employee!D69</f>
        <v>0</v>
      </c>
      <c r="E69" s="196">
        <v>1</v>
      </c>
      <c r="F69" s="196">
        <v>0</v>
      </c>
      <c r="G69" s="196">
        <v>0</v>
      </c>
      <c r="H69" s="298">
        <f t="shared" si="17"/>
        <v>0</v>
      </c>
      <c r="I69" s="196"/>
      <c r="J69" s="196"/>
      <c r="K69" s="196"/>
      <c r="L69" s="196"/>
      <c r="M69" s="196"/>
      <c r="N69" s="196"/>
      <c r="O69" s="196"/>
      <c r="P69" s="196"/>
      <c r="Q69" s="209"/>
      <c r="R69" s="209"/>
      <c r="S69" s="209"/>
      <c r="T69" s="209"/>
      <c r="U69" s="209"/>
      <c r="V69" s="209"/>
    </row>
    <row r="70" spans="1:22" s="198" customFormat="1" ht="10.5" x14ac:dyDescent="0.15">
      <c r="A70" s="457">
        <f>Employee!A70</f>
        <v>0</v>
      </c>
      <c r="B70" s="458">
        <f>Employee!B70</f>
        <v>0</v>
      </c>
      <c r="C70" s="458">
        <f>Employee!C70</f>
        <v>0</v>
      </c>
      <c r="D70" s="458">
        <f>Employee!D70</f>
        <v>0</v>
      </c>
      <c r="E70" s="196">
        <v>1</v>
      </c>
      <c r="F70" s="196">
        <v>0</v>
      </c>
      <c r="G70" s="196">
        <v>0</v>
      </c>
      <c r="H70" s="298">
        <f>SUM(I70:V70)</f>
        <v>0</v>
      </c>
      <c r="I70" s="196"/>
      <c r="J70" s="196"/>
      <c r="K70" s="196"/>
      <c r="L70" s="196"/>
      <c r="M70" s="196"/>
      <c r="N70" s="196"/>
      <c r="O70" s="196"/>
      <c r="P70" s="196"/>
      <c r="Q70" s="209"/>
      <c r="R70" s="209"/>
      <c r="S70" s="209"/>
      <c r="T70" s="209"/>
      <c r="U70" s="209"/>
      <c r="V70" s="209"/>
    </row>
    <row r="71" spans="1:22" s="198" customFormat="1" ht="10.5" x14ac:dyDescent="0.15">
      <c r="A71" s="457">
        <f>Employee!A71</f>
        <v>0</v>
      </c>
      <c r="B71" s="458">
        <f>Employee!B71</f>
        <v>0</v>
      </c>
      <c r="C71" s="458">
        <f>Employee!C71</f>
        <v>0</v>
      </c>
      <c r="D71" s="458">
        <f>Employee!D71</f>
        <v>0</v>
      </c>
      <c r="E71" s="196">
        <v>1</v>
      </c>
      <c r="F71" s="196">
        <v>0</v>
      </c>
      <c r="G71" s="196">
        <v>0</v>
      </c>
      <c r="H71" s="298">
        <f t="shared" ref="H71:H118" si="18">SUM(I71:V71)</f>
        <v>0</v>
      </c>
      <c r="I71" s="196"/>
      <c r="J71" s="196"/>
      <c r="K71" s="196"/>
      <c r="L71" s="196"/>
      <c r="M71" s="196"/>
      <c r="N71" s="196"/>
      <c r="O71" s="196"/>
      <c r="P71" s="196"/>
      <c r="Q71" s="209"/>
      <c r="R71" s="209"/>
      <c r="S71" s="209"/>
      <c r="T71" s="209"/>
      <c r="U71" s="209"/>
      <c r="V71" s="209"/>
    </row>
    <row r="72" spans="1:22" s="198" customFormat="1" ht="10.5" x14ac:dyDescent="0.15">
      <c r="A72" s="457">
        <f>Employee!A72</f>
        <v>0</v>
      </c>
      <c r="B72" s="458">
        <f>Employee!B72</f>
        <v>0</v>
      </c>
      <c r="C72" s="458">
        <f>Employee!C72</f>
        <v>0</v>
      </c>
      <c r="D72" s="458">
        <f>Employee!D72</f>
        <v>0</v>
      </c>
      <c r="E72" s="196">
        <v>1</v>
      </c>
      <c r="F72" s="196">
        <v>0</v>
      </c>
      <c r="G72" s="196">
        <v>0</v>
      </c>
      <c r="H72" s="298">
        <f t="shared" si="18"/>
        <v>0</v>
      </c>
      <c r="I72" s="196"/>
      <c r="J72" s="196"/>
      <c r="K72" s="196"/>
      <c r="L72" s="196"/>
      <c r="M72" s="196"/>
      <c r="N72" s="196"/>
      <c r="O72" s="196"/>
      <c r="P72" s="196"/>
      <c r="Q72" s="209"/>
      <c r="R72" s="209"/>
      <c r="S72" s="209"/>
      <c r="T72" s="209"/>
      <c r="U72" s="209"/>
      <c r="V72" s="209"/>
    </row>
    <row r="73" spans="1:22" s="198" customFormat="1" ht="10.5" x14ac:dyDescent="0.15">
      <c r="A73" s="457">
        <f>Employee!A73</f>
        <v>0</v>
      </c>
      <c r="B73" s="458">
        <f>Employee!B73</f>
        <v>0</v>
      </c>
      <c r="C73" s="458">
        <f>Employee!C73</f>
        <v>0</v>
      </c>
      <c r="D73" s="458">
        <f>Employee!D73</f>
        <v>0</v>
      </c>
      <c r="E73" s="196">
        <v>1</v>
      </c>
      <c r="F73" s="196">
        <v>0</v>
      </c>
      <c r="G73" s="196">
        <v>0</v>
      </c>
      <c r="H73" s="298">
        <f t="shared" si="18"/>
        <v>0</v>
      </c>
      <c r="I73" s="196"/>
      <c r="J73" s="196"/>
      <c r="K73" s="196"/>
      <c r="L73" s="196"/>
      <c r="M73" s="196"/>
      <c r="N73" s="196"/>
      <c r="O73" s="196"/>
      <c r="P73" s="196"/>
      <c r="Q73" s="209"/>
      <c r="R73" s="209"/>
      <c r="S73" s="209"/>
      <c r="T73" s="209"/>
      <c r="U73" s="209"/>
      <c r="V73" s="209"/>
    </row>
    <row r="74" spans="1:22" s="198" customFormat="1" ht="10.5" x14ac:dyDescent="0.15">
      <c r="A74" s="457">
        <f>Employee!A74</f>
        <v>0</v>
      </c>
      <c r="B74" s="458">
        <f>Employee!B74</f>
        <v>0</v>
      </c>
      <c r="C74" s="458">
        <f>Employee!C74</f>
        <v>0</v>
      </c>
      <c r="D74" s="458">
        <f>Employee!D74</f>
        <v>0</v>
      </c>
      <c r="E74" s="196">
        <v>1</v>
      </c>
      <c r="F74" s="196">
        <v>0</v>
      </c>
      <c r="G74" s="196">
        <v>0</v>
      </c>
      <c r="H74" s="298">
        <f t="shared" si="18"/>
        <v>0</v>
      </c>
      <c r="I74" s="196"/>
      <c r="J74" s="196"/>
      <c r="K74" s="196"/>
      <c r="L74" s="196"/>
      <c r="M74" s="196"/>
      <c r="N74" s="196"/>
      <c r="O74" s="196"/>
      <c r="P74" s="196"/>
      <c r="Q74" s="209"/>
      <c r="R74" s="209"/>
      <c r="S74" s="209"/>
      <c r="T74" s="209"/>
      <c r="U74" s="209"/>
      <c r="V74" s="209"/>
    </row>
    <row r="75" spans="1:22" s="198" customFormat="1" ht="10.5" x14ac:dyDescent="0.15">
      <c r="A75" s="457">
        <f>Employee!A75</f>
        <v>0</v>
      </c>
      <c r="B75" s="458">
        <f>Employee!B75</f>
        <v>0</v>
      </c>
      <c r="C75" s="458">
        <f>Employee!C75</f>
        <v>0</v>
      </c>
      <c r="D75" s="458">
        <f>Employee!D75</f>
        <v>0</v>
      </c>
      <c r="E75" s="196">
        <v>1</v>
      </c>
      <c r="F75" s="196">
        <v>0</v>
      </c>
      <c r="G75" s="196">
        <v>0</v>
      </c>
      <c r="H75" s="298">
        <f t="shared" si="18"/>
        <v>0</v>
      </c>
      <c r="I75" s="196"/>
      <c r="J75" s="196"/>
      <c r="K75" s="196"/>
      <c r="L75" s="196"/>
      <c r="M75" s="196"/>
      <c r="N75" s="196"/>
      <c r="O75" s="196"/>
      <c r="P75" s="196"/>
      <c r="Q75" s="209"/>
      <c r="R75" s="209"/>
      <c r="S75" s="209"/>
      <c r="T75" s="209"/>
      <c r="U75" s="209"/>
      <c r="V75" s="209"/>
    </row>
    <row r="76" spans="1:22" s="198" customFormat="1" ht="10.5" x14ac:dyDescent="0.15">
      <c r="A76" s="457">
        <f>Employee!A76</f>
        <v>0</v>
      </c>
      <c r="B76" s="458">
        <f>Employee!B76</f>
        <v>0</v>
      </c>
      <c r="C76" s="458">
        <f>Employee!C76</f>
        <v>0</v>
      </c>
      <c r="D76" s="458">
        <f>Employee!D76</f>
        <v>0</v>
      </c>
      <c r="E76" s="196">
        <v>1</v>
      </c>
      <c r="F76" s="196">
        <v>0</v>
      </c>
      <c r="G76" s="196">
        <v>0</v>
      </c>
      <c r="H76" s="298">
        <f t="shared" si="18"/>
        <v>0</v>
      </c>
      <c r="I76" s="196"/>
      <c r="J76" s="196"/>
      <c r="K76" s="196"/>
      <c r="L76" s="196"/>
      <c r="M76" s="196"/>
      <c r="N76" s="196"/>
      <c r="O76" s="196"/>
      <c r="P76" s="196"/>
      <c r="Q76" s="209"/>
      <c r="R76" s="209"/>
      <c r="S76" s="209"/>
      <c r="T76" s="209"/>
      <c r="U76" s="209"/>
      <c r="V76" s="209"/>
    </row>
    <row r="77" spans="1:22" s="198" customFormat="1" ht="10.5" x14ac:dyDescent="0.15">
      <c r="A77" s="457">
        <f>Employee!A77</f>
        <v>0</v>
      </c>
      <c r="B77" s="458">
        <f>Employee!B77</f>
        <v>0</v>
      </c>
      <c r="C77" s="458">
        <f>Employee!C77</f>
        <v>0</v>
      </c>
      <c r="D77" s="458">
        <f>Employee!D77</f>
        <v>0</v>
      </c>
      <c r="E77" s="196">
        <v>1</v>
      </c>
      <c r="F77" s="196">
        <v>0</v>
      </c>
      <c r="G77" s="196">
        <v>0</v>
      </c>
      <c r="H77" s="298">
        <f t="shared" si="18"/>
        <v>0</v>
      </c>
      <c r="I77" s="196"/>
      <c r="J77" s="196"/>
      <c r="K77" s="196"/>
      <c r="L77" s="196"/>
      <c r="M77" s="196"/>
      <c r="N77" s="196"/>
      <c r="O77" s="196"/>
      <c r="P77" s="196"/>
      <c r="Q77" s="209"/>
      <c r="R77" s="209"/>
      <c r="S77" s="209"/>
      <c r="T77" s="209"/>
      <c r="U77" s="209"/>
      <c r="V77" s="209"/>
    </row>
    <row r="78" spans="1:22" s="198" customFormat="1" ht="10.5" x14ac:dyDescent="0.15">
      <c r="A78" s="457">
        <f>Employee!A78</f>
        <v>0</v>
      </c>
      <c r="B78" s="458">
        <f>Employee!B78</f>
        <v>0</v>
      </c>
      <c r="C78" s="458">
        <f>Employee!C78</f>
        <v>0</v>
      </c>
      <c r="D78" s="458">
        <f>Employee!D78</f>
        <v>0</v>
      </c>
      <c r="E78" s="196">
        <v>1</v>
      </c>
      <c r="F78" s="196">
        <v>0</v>
      </c>
      <c r="G78" s="196">
        <v>0</v>
      </c>
      <c r="H78" s="298">
        <f t="shared" si="18"/>
        <v>0</v>
      </c>
      <c r="I78" s="196"/>
      <c r="J78" s="196"/>
      <c r="K78" s="196"/>
      <c r="L78" s="196"/>
      <c r="M78" s="196"/>
      <c r="N78" s="196"/>
      <c r="O78" s="196"/>
      <c r="P78" s="196"/>
      <c r="Q78" s="209"/>
      <c r="R78" s="209"/>
      <c r="S78" s="209"/>
      <c r="T78" s="209"/>
      <c r="U78" s="209"/>
      <c r="V78" s="209"/>
    </row>
    <row r="79" spans="1:22" s="198" customFormat="1" ht="10.5" x14ac:dyDescent="0.15">
      <c r="A79" s="457">
        <f>Employee!A79</f>
        <v>0</v>
      </c>
      <c r="B79" s="458">
        <f>Employee!B79</f>
        <v>0</v>
      </c>
      <c r="C79" s="458">
        <f>Employee!C79</f>
        <v>0</v>
      </c>
      <c r="D79" s="458">
        <f>Employee!D79</f>
        <v>0</v>
      </c>
      <c r="E79" s="196">
        <v>1</v>
      </c>
      <c r="F79" s="196">
        <v>0</v>
      </c>
      <c r="G79" s="196">
        <v>0</v>
      </c>
      <c r="H79" s="298">
        <f t="shared" si="18"/>
        <v>0</v>
      </c>
      <c r="I79" s="196"/>
      <c r="J79" s="196"/>
      <c r="K79" s="196"/>
      <c r="L79" s="196"/>
      <c r="M79" s="196"/>
      <c r="N79" s="196"/>
      <c r="O79" s="196"/>
      <c r="P79" s="196"/>
      <c r="Q79" s="209"/>
      <c r="R79" s="209"/>
      <c r="S79" s="209"/>
      <c r="T79" s="209"/>
      <c r="U79" s="209"/>
      <c r="V79" s="209"/>
    </row>
    <row r="80" spans="1:22" s="198" customFormat="1" ht="10.5" x14ac:dyDescent="0.15">
      <c r="A80" s="457">
        <f>Employee!A80</f>
        <v>0</v>
      </c>
      <c r="B80" s="458">
        <f>Employee!B80</f>
        <v>0</v>
      </c>
      <c r="C80" s="458">
        <f>Employee!C80</f>
        <v>0</v>
      </c>
      <c r="D80" s="458">
        <f>Employee!D80</f>
        <v>0</v>
      </c>
      <c r="E80" s="196">
        <v>1</v>
      </c>
      <c r="F80" s="196">
        <v>0</v>
      </c>
      <c r="G80" s="196">
        <v>0</v>
      </c>
      <c r="H80" s="298">
        <f t="shared" si="18"/>
        <v>0</v>
      </c>
      <c r="I80" s="196"/>
      <c r="J80" s="196"/>
      <c r="K80" s="196"/>
      <c r="L80" s="196"/>
      <c r="M80" s="196"/>
      <c r="N80" s="196"/>
      <c r="O80" s="196"/>
      <c r="P80" s="196"/>
      <c r="Q80" s="209"/>
      <c r="R80" s="209"/>
      <c r="S80" s="209"/>
      <c r="T80" s="209"/>
      <c r="U80" s="209"/>
      <c r="V80" s="209"/>
    </row>
    <row r="81" spans="1:22" s="198" customFormat="1" ht="10.5" x14ac:dyDescent="0.15">
      <c r="A81" s="457">
        <f>Employee!A81</f>
        <v>0</v>
      </c>
      <c r="B81" s="458">
        <f>Employee!B81</f>
        <v>0</v>
      </c>
      <c r="C81" s="458">
        <f>Employee!C81</f>
        <v>0</v>
      </c>
      <c r="D81" s="458">
        <f>Employee!D81</f>
        <v>0</v>
      </c>
      <c r="E81" s="196">
        <v>1</v>
      </c>
      <c r="F81" s="196">
        <v>0</v>
      </c>
      <c r="G81" s="196">
        <v>0</v>
      </c>
      <c r="H81" s="298">
        <f t="shared" si="18"/>
        <v>0</v>
      </c>
      <c r="I81" s="196"/>
      <c r="J81" s="196"/>
      <c r="K81" s="196"/>
      <c r="L81" s="196"/>
      <c r="M81" s="196"/>
      <c r="N81" s="196"/>
      <c r="O81" s="196"/>
      <c r="P81" s="196"/>
      <c r="Q81" s="209"/>
      <c r="R81" s="209"/>
      <c r="S81" s="209"/>
      <c r="T81" s="209"/>
      <c r="U81" s="209"/>
      <c r="V81" s="209"/>
    </row>
    <row r="82" spans="1:22" s="198" customFormat="1" ht="10.5" x14ac:dyDescent="0.15">
      <c r="A82" s="457">
        <f>Employee!A82</f>
        <v>0</v>
      </c>
      <c r="B82" s="458">
        <f>Employee!B82</f>
        <v>0</v>
      </c>
      <c r="C82" s="458">
        <f>Employee!C82</f>
        <v>0</v>
      </c>
      <c r="D82" s="458">
        <f>Employee!D82</f>
        <v>0</v>
      </c>
      <c r="E82" s="196">
        <v>1</v>
      </c>
      <c r="F82" s="196">
        <v>0</v>
      </c>
      <c r="G82" s="196">
        <v>0</v>
      </c>
      <c r="H82" s="298">
        <f t="shared" si="18"/>
        <v>0</v>
      </c>
      <c r="I82" s="196"/>
      <c r="J82" s="196"/>
      <c r="K82" s="196"/>
      <c r="L82" s="196"/>
      <c r="M82" s="196"/>
      <c r="N82" s="196"/>
      <c r="O82" s="196"/>
      <c r="P82" s="196"/>
      <c r="Q82" s="209"/>
      <c r="R82" s="209"/>
      <c r="S82" s="209"/>
      <c r="T82" s="209"/>
      <c r="U82" s="209"/>
      <c r="V82" s="209"/>
    </row>
    <row r="83" spans="1:22" s="198" customFormat="1" ht="10.5" x14ac:dyDescent="0.15">
      <c r="A83" s="457">
        <f>Employee!A83</f>
        <v>0</v>
      </c>
      <c r="B83" s="458">
        <f>Employee!B83</f>
        <v>0</v>
      </c>
      <c r="C83" s="458">
        <f>Employee!C83</f>
        <v>0</v>
      </c>
      <c r="D83" s="458">
        <f>Employee!D83</f>
        <v>0</v>
      </c>
      <c r="E83" s="196">
        <v>1</v>
      </c>
      <c r="F83" s="196">
        <v>0</v>
      </c>
      <c r="G83" s="196">
        <v>0</v>
      </c>
      <c r="H83" s="298">
        <f t="shared" si="18"/>
        <v>0</v>
      </c>
      <c r="I83" s="196"/>
      <c r="J83" s="196"/>
      <c r="K83" s="196"/>
      <c r="L83" s="196"/>
      <c r="M83" s="196"/>
      <c r="N83" s="196"/>
      <c r="O83" s="196"/>
      <c r="P83" s="196"/>
      <c r="Q83" s="209"/>
      <c r="R83" s="209"/>
      <c r="S83" s="209"/>
      <c r="T83" s="209"/>
      <c r="U83" s="209"/>
      <c r="V83" s="209"/>
    </row>
    <row r="84" spans="1:22" s="198" customFormat="1" ht="10.5" x14ac:dyDescent="0.15">
      <c r="A84" s="457">
        <f>Employee!A84</f>
        <v>0</v>
      </c>
      <c r="B84" s="458">
        <f>Employee!B84</f>
        <v>0</v>
      </c>
      <c r="C84" s="458">
        <f>Employee!C84</f>
        <v>0</v>
      </c>
      <c r="D84" s="458">
        <f>Employee!D84</f>
        <v>0</v>
      </c>
      <c r="E84" s="196">
        <v>1</v>
      </c>
      <c r="F84" s="196">
        <v>0</v>
      </c>
      <c r="G84" s="196">
        <v>0</v>
      </c>
      <c r="H84" s="298">
        <f t="shared" si="18"/>
        <v>0</v>
      </c>
      <c r="I84" s="196"/>
      <c r="J84" s="196"/>
      <c r="K84" s="196"/>
      <c r="L84" s="196"/>
      <c r="M84" s="196"/>
      <c r="N84" s="196"/>
      <c r="O84" s="196"/>
      <c r="P84" s="196"/>
      <c r="Q84" s="209"/>
      <c r="R84" s="209"/>
      <c r="S84" s="209"/>
      <c r="T84" s="209"/>
      <c r="U84" s="209"/>
      <c r="V84" s="209"/>
    </row>
    <row r="85" spans="1:22" s="198" customFormat="1" ht="10.5" x14ac:dyDescent="0.15">
      <c r="A85" s="457">
        <f>Employee!A85</f>
        <v>0</v>
      </c>
      <c r="B85" s="458">
        <f>Employee!B85</f>
        <v>0</v>
      </c>
      <c r="C85" s="458">
        <f>Employee!C85</f>
        <v>0</v>
      </c>
      <c r="D85" s="458">
        <f>Employee!D85</f>
        <v>0</v>
      </c>
      <c r="E85" s="196">
        <v>1</v>
      </c>
      <c r="F85" s="196">
        <v>0</v>
      </c>
      <c r="G85" s="196">
        <v>0</v>
      </c>
      <c r="H85" s="298">
        <f t="shared" si="18"/>
        <v>0</v>
      </c>
      <c r="I85" s="196"/>
      <c r="J85" s="196"/>
      <c r="K85" s="196"/>
      <c r="L85" s="196"/>
      <c r="M85" s="196"/>
      <c r="N85" s="196"/>
      <c r="O85" s="196"/>
      <c r="P85" s="196"/>
      <c r="Q85" s="209"/>
      <c r="R85" s="209"/>
      <c r="S85" s="209"/>
      <c r="T85" s="209"/>
      <c r="U85" s="209"/>
      <c r="V85" s="209"/>
    </row>
    <row r="86" spans="1:22" s="198" customFormat="1" ht="10.5" x14ac:dyDescent="0.15">
      <c r="A86" s="457">
        <f>Employee!A86</f>
        <v>0</v>
      </c>
      <c r="B86" s="458">
        <f>Employee!B86</f>
        <v>0</v>
      </c>
      <c r="C86" s="458">
        <f>Employee!C86</f>
        <v>0</v>
      </c>
      <c r="D86" s="458">
        <f>Employee!D86</f>
        <v>0</v>
      </c>
      <c r="E86" s="196">
        <v>1</v>
      </c>
      <c r="F86" s="196">
        <v>0</v>
      </c>
      <c r="G86" s="196">
        <v>0</v>
      </c>
      <c r="H86" s="298">
        <f t="shared" si="18"/>
        <v>0</v>
      </c>
      <c r="I86" s="196"/>
      <c r="J86" s="196"/>
      <c r="K86" s="196"/>
      <c r="L86" s="196"/>
      <c r="M86" s="196"/>
      <c r="N86" s="196"/>
      <c r="O86" s="196"/>
      <c r="P86" s="196"/>
      <c r="Q86" s="209"/>
      <c r="R86" s="209"/>
      <c r="S86" s="209"/>
      <c r="T86" s="209"/>
      <c r="U86" s="209"/>
      <c r="V86" s="209"/>
    </row>
    <row r="87" spans="1:22" s="198" customFormat="1" ht="10.5" x14ac:dyDescent="0.15">
      <c r="A87" s="457">
        <f>Employee!A87</f>
        <v>0</v>
      </c>
      <c r="B87" s="458">
        <f>Employee!B87</f>
        <v>0</v>
      </c>
      <c r="C87" s="458">
        <f>Employee!C87</f>
        <v>0</v>
      </c>
      <c r="D87" s="458">
        <f>Employee!D87</f>
        <v>0</v>
      </c>
      <c r="E87" s="196">
        <v>1</v>
      </c>
      <c r="F87" s="196">
        <v>0</v>
      </c>
      <c r="G87" s="196">
        <v>0</v>
      </c>
      <c r="H87" s="298">
        <f t="shared" si="18"/>
        <v>0</v>
      </c>
      <c r="I87" s="196"/>
      <c r="J87" s="196"/>
      <c r="K87" s="196"/>
      <c r="L87" s="196"/>
      <c r="M87" s="196"/>
      <c r="N87" s="196"/>
      <c r="O87" s="196"/>
      <c r="P87" s="196"/>
      <c r="Q87" s="209"/>
      <c r="R87" s="209"/>
      <c r="S87" s="209"/>
      <c r="T87" s="209"/>
      <c r="U87" s="209"/>
      <c r="V87" s="209"/>
    </row>
    <row r="88" spans="1:22" s="198" customFormat="1" ht="10.5" x14ac:dyDescent="0.15">
      <c r="A88" s="457">
        <f>Employee!A88</f>
        <v>0</v>
      </c>
      <c r="B88" s="458">
        <f>Employee!B88</f>
        <v>0</v>
      </c>
      <c r="C88" s="458">
        <f>Employee!C88</f>
        <v>0</v>
      </c>
      <c r="D88" s="458">
        <f>Employee!D88</f>
        <v>0</v>
      </c>
      <c r="E88" s="196">
        <v>1</v>
      </c>
      <c r="F88" s="196">
        <v>0</v>
      </c>
      <c r="G88" s="196">
        <v>0</v>
      </c>
      <c r="H88" s="298">
        <f t="shared" si="18"/>
        <v>0</v>
      </c>
      <c r="I88" s="196"/>
      <c r="J88" s="196"/>
      <c r="K88" s="196"/>
      <c r="L88" s="196"/>
      <c r="M88" s="196"/>
      <c r="N88" s="196"/>
      <c r="O88" s="196"/>
      <c r="P88" s="196"/>
      <c r="Q88" s="209"/>
      <c r="R88" s="209"/>
      <c r="S88" s="209"/>
      <c r="T88" s="209"/>
      <c r="U88" s="209"/>
      <c r="V88" s="209"/>
    </row>
    <row r="89" spans="1:22" s="198" customFormat="1" ht="10.5" x14ac:dyDescent="0.15">
      <c r="A89" s="457">
        <f>Employee!A89</f>
        <v>0</v>
      </c>
      <c r="B89" s="458">
        <f>Employee!B89</f>
        <v>0</v>
      </c>
      <c r="C89" s="458">
        <f>Employee!C89</f>
        <v>0</v>
      </c>
      <c r="D89" s="458">
        <f>Employee!D89</f>
        <v>0</v>
      </c>
      <c r="E89" s="196">
        <v>1</v>
      </c>
      <c r="F89" s="196">
        <v>0</v>
      </c>
      <c r="G89" s="196">
        <v>0</v>
      </c>
      <c r="H89" s="298">
        <f t="shared" si="18"/>
        <v>0</v>
      </c>
      <c r="I89" s="196"/>
      <c r="J89" s="196"/>
      <c r="K89" s="196"/>
      <c r="L89" s="196"/>
      <c r="M89" s="196"/>
      <c r="N89" s="196"/>
      <c r="O89" s="196"/>
      <c r="P89" s="196"/>
      <c r="Q89" s="209"/>
      <c r="R89" s="209"/>
      <c r="S89" s="209"/>
      <c r="T89" s="209"/>
      <c r="U89" s="209"/>
      <c r="V89" s="209"/>
    </row>
    <row r="90" spans="1:22" s="198" customFormat="1" ht="10.5" x14ac:dyDescent="0.15">
      <c r="A90" s="457">
        <f>Employee!A90</f>
        <v>0</v>
      </c>
      <c r="B90" s="458">
        <f>Employee!B90</f>
        <v>0</v>
      </c>
      <c r="C90" s="458">
        <f>Employee!C90</f>
        <v>0</v>
      </c>
      <c r="D90" s="458">
        <f>Employee!D90</f>
        <v>0</v>
      </c>
      <c r="E90" s="196">
        <v>1</v>
      </c>
      <c r="F90" s="196">
        <v>0</v>
      </c>
      <c r="G90" s="196">
        <v>0</v>
      </c>
      <c r="H90" s="298">
        <f t="shared" si="18"/>
        <v>0</v>
      </c>
      <c r="I90" s="196"/>
      <c r="J90" s="196"/>
      <c r="K90" s="196"/>
      <c r="L90" s="196"/>
      <c r="M90" s="196"/>
      <c r="N90" s="196"/>
      <c r="O90" s="196"/>
      <c r="P90" s="196"/>
      <c r="Q90" s="209"/>
      <c r="R90" s="209"/>
      <c r="S90" s="209"/>
      <c r="T90" s="209"/>
      <c r="U90" s="209"/>
      <c r="V90" s="209"/>
    </row>
    <row r="91" spans="1:22" s="198" customFormat="1" ht="10.5" x14ac:dyDescent="0.15">
      <c r="A91" s="457">
        <f>Employee!A91</f>
        <v>0</v>
      </c>
      <c r="B91" s="458">
        <f>Employee!B91</f>
        <v>0</v>
      </c>
      <c r="C91" s="458">
        <f>Employee!C91</f>
        <v>0</v>
      </c>
      <c r="D91" s="458">
        <f>Employee!D91</f>
        <v>0</v>
      </c>
      <c r="E91" s="196">
        <v>1</v>
      </c>
      <c r="F91" s="196">
        <v>0</v>
      </c>
      <c r="G91" s="196">
        <v>0</v>
      </c>
      <c r="H91" s="298">
        <f t="shared" si="18"/>
        <v>0</v>
      </c>
      <c r="I91" s="196"/>
      <c r="J91" s="196"/>
      <c r="K91" s="196"/>
      <c r="L91" s="196"/>
      <c r="M91" s="196"/>
      <c r="N91" s="196"/>
      <c r="O91" s="196"/>
      <c r="P91" s="196"/>
      <c r="Q91" s="209"/>
      <c r="R91" s="209"/>
      <c r="S91" s="209"/>
      <c r="T91" s="209"/>
      <c r="U91" s="209"/>
      <c r="V91" s="209"/>
    </row>
    <row r="92" spans="1:22" s="198" customFormat="1" ht="10.5" x14ac:dyDescent="0.15">
      <c r="A92" s="457">
        <f>Employee!A92</f>
        <v>0</v>
      </c>
      <c r="B92" s="458">
        <f>Employee!B92</f>
        <v>0</v>
      </c>
      <c r="C92" s="458">
        <f>Employee!C92</f>
        <v>0</v>
      </c>
      <c r="D92" s="458">
        <f>Employee!D92</f>
        <v>0</v>
      </c>
      <c r="E92" s="196">
        <v>1</v>
      </c>
      <c r="F92" s="196">
        <v>0</v>
      </c>
      <c r="G92" s="196">
        <v>0</v>
      </c>
      <c r="H92" s="298">
        <f t="shared" si="18"/>
        <v>0</v>
      </c>
      <c r="I92" s="196"/>
      <c r="J92" s="196"/>
      <c r="K92" s="196"/>
      <c r="L92" s="196"/>
      <c r="M92" s="196"/>
      <c r="N92" s="196"/>
      <c r="O92" s="196"/>
      <c r="P92" s="196"/>
      <c r="Q92" s="209"/>
      <c r="R92" s="209"/>
      <c r="S92" s="209"/>
      <c r="T92" s="209"/>
      <c r="U92" s="209"/>
      <c r="V92" s="209"/>
    </row>
    <row r="93" spans="1:22" s="198" customFormat="1" ht="10.5" x14ac:dyDescent="0.15">
      <c r="A93" s="457">
        <f>Employee!A93</f>
        <v>0</v>
      </c>
      <c r="B93" s="458">
        <f>Employee!B93</f>
        <v>0</v>
      </c>
      <c r="C93" s="458">
        <f>Employee!C93</f>
        <v>0</v>
      </c>
      <c r="D93" s="458">
        <f>Employee!D93</f>
        <v>0</v>
      </c>
      <c r="E93" s="196">
        <v>1</v>
      </c>
      <c r="F93" s="196">
        <v>0</v>
      </c>
      <c r="G93" s="196">
        <v>0</v>
      </c>
      <c r="H93" s="298">
        <f t="shared" si="18"/>
        <v>0</v>
      </c>
      <c r="I93" s="196"/>
      <c r="J93" s="196"/>
      <c r="K93" s="196"/>
      <c r="L93" s="196"/>
      <c r="M93" s="196"/>
      <c r="N93" s="196"/>
      <c r="O93" s="196"/>
      <c r="P93" s="196"/>
      <c r="Q93" s="209"/>
      <c r="R93" s="209"/>
      <c r="S93" s="209"/>
      <c r="T93" s="209"/>
      <c r="U93" s="209"/>
      <c r="V93" s="209"/>
    </row>
    <row r="94" spans="1:22" s="198" customFormat="1" ht="10.5" x14ac:dyDescent="0.15">
      <c r="A94" s="457">
        <f>Employee!A94</f>
        <v>0</v>
      </c>
      <c r="B94" s="458">
        <f>Employee!B94</f>
        <v>0</v>
      </c>
      <c r="C94" s="458">
        <f>Employee!C94</f>
        <v>0</v>
      </c>
      <c r="D94" s="458">
        <f>Employee!D94</f>
        <v>0</v>
      </c>
      <c r="E94" s="196">
        <v>1</v>
      </c>
      <c r="F94" s="196">
        <v>0</v>
      </c>
      <c r="G94" s="196">
        <v>0</v>
      </c>
      <c r="H94" s="298">
        <f t="shared" si="18"/>
        <v>0</v>
      </c>
      <c r="I94" s="196"/>
      <c r="J94" s="196"/>
      <c r="K94" s="196"/>
      <c r="L94" s="196"/>
      <c r="M94" s="196"/>
      <c r="N94" s="196"/>
      <c r="O94" s="196"/>
      <c r="P94" s="196"/>
      <c r="Q94" s="209"/>
      <c r="R94" s="209"/>
      <c r="S94" s="209"/>
      <c r="T94" s="209"/>
      <c r="U94" s="209"/>
      <c r="V94" s="209"/>
    </row>
    <row r="95" spans="1:22" s="198" customFormat="1" ht="10.5" x14ac:dyDescent="0.15">
      <c r="A95" s="457">
        <f>Employee!A95</f>
        <v>0</v>
      </c>
      <c r="B95" s="458">
        <f>Employee!B95</f>
        <v>0</v>
      </c>
      <c r="C95" s="458">
        <f>Employee!C95</f>
        <v>0</v>
      </c>
      <c r="D95" s="458">
        <f>Employee!D95</f>
        <v>0</v>
      </c>
      <c r="E95" s="196">
        <v>1</v>
      </c>
      <c r="F95" s="196">
        <v>0</v>
      </c>
      <c r="G95" s="196">
        <v>0</v>
      </c>
      <c r="H95" s="298">
        <f t="shared" si="18"/>
        <v>0</v>
      </c>
      <c r="I95" s="196"/>
      <c r="J95" s="196"/>
      <c r="K95" s="196"/>
      <c r="L95" s="196"/>
      <c r="M95" s="196"/>
      <c r="N95" s="196"/>
      <c r="O95" s="196"/>
      <c r="P95" s="196"/>
      <c r="Q95" s="209"/>
      <c r="R95" s="209"/>
      <c r="S95" s="209"/>
      <c r="T95" s="209"/>
      <c r="U95" s="209"/>
      <c r="V95" s="209"/>
    </row>
    <row r="96" spans="1:22" s="198" customFormat="1" ht="10.5" x14ac:dyDescent="0.15">
      <c r="A96" s="457">
        <f>Employee!A96</f>
        <v>0</v>
      </c>
      <c r="B96" s="458">
        <f>Employee!B96</f>
        <v>0</v>
      </c>
      <c r="C96" s="458">
        <f>Employee!C96</f>
        <v>0</v>
      </c>
      <c r="D96" s="458">
        <f>Employee!D96</f>
        <v>0</v>
      </c>
      <c r="E96" s="196">
        <v>1</v>
      </c>
      <c r="F96" s="196">
        <v>0</v>
      </c>
      <c r="G96" s="196">
        <v>0</v>
      </c>
      <c r="H96" s="298">
        <f t="shared" si="18"/>
        <v>0</v>
      </c>
      <c r="I96" s="196"/>
      <c r="J96" s="196"/>
      <c r="K96" s="196"/>
      <c r="L96" s="196"/>
      <c r="M96" s="196"/>
      <c r="N96" s="196"/>
      <c r="O96" s="196"/>
      <c r="P96" s="196"/>
      <c r="Q96" s="209"/>
      <c r="R96" s="209"/>
      <c r="S96" s="209"/>
      <c r="T96" s="209"/>
      <c r="U96" s="209"/>
      <c r="V96" s="209"/>
    </row>
    <row r="97" spans="1:22" s="198" customFormat="1" ht="10.5" x14ac:dyDescent="0.15">
      <c r="A97" s="457">
        <f>Employee!A97</f>
        <v>0</v>
      </c>
      <c r="B97" s="458">
        <f>Employee!B97</f>
        <v>0</v>
      </c>
      <c r="C97" s="458">
        <f>Employee!C97</f>
        <v>0</v>
      </c>
      <c r="D97" s="458">
        <f>Employee!D97</f>
        <v>0</v>
      </c>
      <c r="E97" s="196">
        <v>1</v>
      </c>
      <c r="F97" s="196">
        <v>0</v>
      </c>
      <c r="G97" s="196">
        <v>0</v>
      </c>
      <c r="H97" s="298">
        <f t="shared" si="18"/>
        <v>0</v>
      </c>
      <c r="I97" s="196"/>
      <c r="J97" s="196"/>
      <c r="K97" s="196"/>
      <c r="L97" s="196"/>
      <c r="M97" s="196"/>
      <c r="N97" s="196"/>
      <c r="O97" s="196"/>
      <c r="P97" s="196"/>
      <c r="Q97" s="209"/>
      <c r="R97" s="209"/>
      <c r="S97" s="209"/>
      <c r="T97" s="209"/>
      <c r="U97" s="209"/>
      <c r="V97" s="209"/>
    </row>
    <row r="98" spans="1:22" s="198" customFormat="1" ht="10.5" x14ac:dyDescent="0.15">
      <c r="A98" s="457">
        <f>Employee!A98</f>
        <v>0</v>
      </c>
      <c r="B98" s="458">
        <f>Employee!B98</f>
        <v>0</v>
      </c>
      <c r="C98" s="458">
        <f>Employee!C98</f>
        <v>0</v>
      </c>
      <c r="D98" s="458">
        <f>Employee!D98</f>
        <v>0</v>
      </c>
      <c r="E98" s="196">
        <v>1</v>
      </c>
      <c r="F98" s="196">
        <v>0</v>
      </c>
      <c r="G98" s="196">
        <v>0</v>
      </c>
      <c r="H98" s="298">
        <f t="shared" si="18"/>
        <v>0</v>
      </c>
      <c r="I98" s="196"/>
      <c r="J98" s="196"/>
      <c r="K98" s="196"/>
      <c r="L98" s="196"/>
      <c r="M98" s="196"/>
      <c r="N98" s="196"/>
      <c r="O98" s="196"/>
      <c r="P98" s="196"/>
      <c r="Q98" s="209"/>
      <c r="R98" s="209"/>
      <c r="S98" s="209"/>
      <c r="T98" s="209"/>
      <c r="U98" s="209"/>
      <c r="V98" s="209"/>
    </row>
    <row r="99" spans="1:22" s="198" customFormat="1" ht="10.5" x14ac:dyDescent="0.15">
      <c r="A99" s="457">
        <f>Employee!A99</f>
        <v>0</v>
      </c>
      <c r="B99" s="458">
        <f>Employee!B99</f>
        <v>0</v>
      </c>
      <c r="C99" s="458">
        <f>Employee!C99</f>
        <v>0</v>
      </c>
      <c r="D99" s="458">
        <f>Employee!D99</f>
        <v>0</v>
      </c>
      <c r="E99" s="196">
        <v>1</v>
      </c>
      <c r="F99" s="196">
        <v>0</v>
      </c>
      <c r="G99" s="196">
        <v>0</v>
      </c>
      <c r="H99" s="298">
        <f t="shared" si="18"/>
        <v>0</v>
      </c>
      <c r="I99" s="196"/>
      <c r="J99" s="196"/>
      <c r="K99" s="196"/>
      <c r="L99" s="196"/>
      <c r="M99" s="196"/>
      <c r="N99" s="196"/>
      <c r="O99" s="196"/>
      <c r="P99" s="196"/>
      <c r="Q99" s="209"/>
      <c r="R99" s="209"/>
      <c r="S99" s="209"/>
      <c r="T99" s="209"/>
      <c r="U99" s="209"/>
      <c r="V99" s="209"/>
    </row>
    <row r="100" spans="1:22" s="198" customFormat="1" ht="10.5" x14ac:dyDescent="0.15">
      <c r="A100" s="457">
        <f>Employee!A100</f>
        <v>0</v>
      </c>
      <c r="B100" s="458">
        <f>Employee!B100</f>
        <v>0</v>
      </c>
      <c r="C100" s="458">
        <f>Employee!C100</f>
        <v>0</v>
      </c>
      <c r="D100" s="458">
        <f>Employee!D100</f>
        <v>0</v>
      </c>
      <c r="E100" s="196">
        <v>1</v>
      </c>
      <c r="F100" s="196">
        <v>0</v>
      </c>
      <c r="G100" s="196">
        <v>0</v>
      </c>
      <c r="H100" s="298">
        <f t="shared" si="18"/>
        <v>0</v>
      </c>
      <c r="I100" s="196"/>
      <c r="J100" s="196"/>
      <c r="K100" s="196"/>
      <c r="L100" s="196"/>
      <c r="M100" s="196"/>
      <c r="N100" s="196"/>
      <c r="O100" s="196"/>
      <c r="P100" s="196"/>
      <c r="Q100" s="209"/>
      <c r="R100" s="209"/>
      <c r="S100" s="209"/>
      <c r="T100" s="209"/>
      <c r="U100" s="209"/>
      <c r="V100" s="209"/>
    </row>
    <row r="101" spans="1:22" s="198" customFormat="1" ht="10.5" x14ac:dyDescent="0.15">
      <c r="A101" s="457">
        <f>Employee!A101</f>
        <v>0</v>
      </c>
      <c r="B101" s="458">
        <f>Employee!B101</f>
        <v>0</v>
      </c>
      <c r="C101" s="458">
        <f>Employee!C101</f>
        <v>0</v>
      </c>
      <c r="D101" s="458">
        <f>Employee!D101</f>
        <v>0</v>
      </c>
      <c r="E101" s="196">
        <v>1</v>
      </c>
      <c r="F101" s="196">
        <v>0</v>
      </c>
      <c r="G101" s="196">
        <v>0</v>
      </c>
      <c r="H101" s="298">
        <f t="shared" si="18"/>
        <v>0</v>
      </c>
      <c r="I101" s="196"/>
      <c r="J101" s="196"/>
      <c r="K101" s="196"/>
      <c r="L101" s="196"/>
      <c r="M101" s="196"/>
      <c r="N101" s="196"/>
      <c r="O101" s="196"/>
      <c r="P101" s="196"/>
      <c r="Q101" s="209"/>
      <c r="R101" s="209"/>
      <c r="S101" s="209"/>
      <c r="T101" s="209"/>
      <c r="U101" s="209"/>
      <c r="V101" s="209"/>
    </row>
    <row r="102" spans="1:22" s="198" customFormat="1" ht="10.5" x14ac:dyDescent="0.15">
      <c r="A102" s="457">
        <f>Employee!A102</f>
        <v>0</v>
      </c>
      <c r="B102" s="458">
        <f>Employee!B102</f>
        <v>0</v>
      </c>
      <c r="C102" s="458">
        <f>Employee!C102</f>
        <v>0</v>
      </c>
      <c r="D102" s="458">
        <f>Employee!D102</f>
        <v>0</v>
      </c>
      <c r="E102" s="196">
        <v>1</v>
      </c>
      <c r="F102" s="196">
        <v>0</v>
      </c>
      <c r="G102" s="196">
        <v>0</v>
      </c>
      <c r="H102" s="298">
        <f t="shared" si="18"/>
        <v>0</v>
      </c>
      <c r="I102" s="196"/>
      <c r="J102" s="196"/>
      <c r="K102" s="196"/>
      <c r="L102" s="196"/>
      <c r="M102" s="196"/>
      <c r="N102" s="196"/>
      <c r="O102" s="196"/>
      <c r="P102" s="196"/>
      <c r="Q102" s="209"/>
      <c r="R102" s="209"/>
      <c r="S102" s="209"/>
      <c r="T102" s="209"/>
      <c r="U102" s="209"/>
      <c r="V102" s="209"/>
    </row>
    <row r="103" spans="1:22" s="198" customFormat="1" ht="10.5" x14ac:dyDescent="0.15">
      <c r="A103" s="457">
        <f>Employee!A103</f>
        <v>0</v>
      </c>
      <c r="B103" s="458">
        <f>Employee!B103</f>
        <v>0</v>
      </c>
      <c r="C103" s="458">
        <f>Employee!C103</f>
        <v>0</v>
      </c>
      <c r="D103" s="458">
        <f>Employee!D103</f>
        <v>0</v>
      </c>
      <c r="E103" s="196">
        <v>1</v>
      </c>
      <c r="F103" s="196">
        <v>0</v>
      </c>
      <c r="G103" s="196">
        <v>0</v>
      </c>
      <c r="H103" s="298">
        <f t="shared" si="18"/>
        <v>0</v>
      </c>
      <c r="I103" s="196"/>
      <c r="J103" s="196"/>
      <c r="K103" s="196"/>
      <c r="L103" s="196"/>
      <c r="M103" s="196"/>
      <c r="N103" s="196"/>
      <c r="O103" s="196"/>
      <c r="P103" s="196"/>
      <c r="Q103" s="209"/>
      <c r="R103" s="209"/>
      <c r="S103" s="209"/>
      <c r="T103" s="209"/>
      <c r="U103" s="209"/>
      <c r="V103" s="209"/>
    </row>
    <row r="104" spans="1:22" s="198" customFormat="1" ht="10.5" x14ac:dyDescent="0.15">
      <c r="A104" s="457">
        <f>Employee!A104</f>
        <v>0</v>
      </c>
      <c r="B104" s="458">
        <f>Employee!B104</f>
        <v>0</v>
      </c>
      <c r="C104" s="458">
        <f>Employee!C104</f>
        <v>0</v>
      </c>
      <c r="D104" s="458">
        <f>Employee!D104</f>
        <v>0</v>
      </c>
      <c r="E104" s="196">
        <v>1</v>
      </c>
      <c r="F104" s="196">
        <v>0</v>
      </c>
      <c r="G104" s="196">
        <v>0</v>
      </c>
      <c r="H104" s="298">
        <f t="shared" si="18"/>
        <v>0</v>
      </c>
      <c r="I104" s="196"/>
      <c r="J104" s="196"/>
      <c r="K104" s="196"/>
      <c r="L104" s="196"/>
      <c r="M104" s="196"/>
      <c r="N104" s="196"/>
      <c r="O104" s="196"/>
      <c r="P104" s="196"/>
      <c r="Q104" s="209"/>
      <c r="R104" s="209"/>
      <c r="S104" s="209"/>
      <c r="T104" s="209"/>
      <c r="U104" s="209"/>
      <c r="V104" s="209"/>
    </row>
    <row r="105" spans="1:22" s="198" customFormat="1" ht="10.5" x14ac:dyDescent="0.15">
      <c r="A105" s="457">
        <f>Employee!A105</f>
        <v>0</v>
      </c>
      <c r="B105" s="458">
        <f>Employee!B105</f>
        <v>0</v>
      </c>
      <c r="C105" s="458">
        <f>Employee!C105</f>
        <v>0</v>
      </c>
      <c r="D105" s="458">
        <f>Employee!D105</f>
        <v>0</v>
      </c>
      <c r="E105" s="196">
        <v>1</v>
      </c>
      <c r="F105" s="196">
        <v>0</v>
      </c>
      <c r="G105" s="196">
        <v>0</v>
      </c>
      <c r="H105" s="298">
        <f t="shared" si="18"/>
        <v>0</v>
      </c>
      <c r="I105" s="196"/>
      <c r="J105" s="196"/>
      <c r="K105" s="196"/>
      <c r="L105" s="196"/>
      <c r="M105" s="196"/>
      <c r="N105" s="196"/>
      <c r="O105" s="196"/>
      <c r="P105" s="196"/>
      <c r="Q105" s="209"/>
      <c r="R105" s="209"/>
      <c r="S105" s="209"/>
      <c r="T105" s="209"/>
      <c r="U105" s="209"/>
      <c r="V105" s="209"/>
    </row>
    <row r="106" spans="1:22" s="198" customFormat="1" ht="10.5" x14ac:dyDescent="0.15">
      <c r="A106" s="457">
        <f>Employee!A106</f>
        <v>0</v>
      </c>
      <c r="B106" s="458">
        <f>Employee!B106</f>
        <v>0</v>
      </c>
      <c r="C106" s="458">
        <f>Employee!C106</f>
        <v>0</v>
      </c>
      <c r="D106" s="458">
        <f>Employee!D106</f>
        <v>0</v>
      </c>
      <c r="E106" s="196">
        <v>1</v>
      </c>
      <c r="F106" s="196">
        <v>0</v>
      </c>
      <c r="G106" s="196">
        <v>0</v>
      </c>
      <c r="H106" s="298">
        <f t="shared" si="18"/>
        <v>0</v>
      </c>
      <c r="I106" s="196"/>
      <c r="J106" s="196"/>
      <c r="K106" s="196"/>
      <c r="L106" s="196"/>
      <c r="M106" s="196"/>
      <c r="N106" s="196"/>
      <c r="O106" s="196"/>
      <c r="P106" s="196"/>
      <c r="Q106" s="209"/>
      <c r="R106" s="209"/>
      <c r="S106" s="209"/>
      <c r="T106" s="209"/>
      <c r="U106" s="209"/>
      <c r="V106" s="209"/>
    </row>
    <row r="107" spans="1:22" s="198" customFormat="1" ht="10.5" x14ac:dyDescent="0.15">
      <c r="A107" s="457">
        <f>Employee!A107</f>
        <v>0</v>
      </c>
      <c r="B107" s="458">
        <f>Employee!B107</f>
        <v>0</v>
      </c>
      <c r="C107" s="458">
        <f>Employee!C107</f>
        <v>0</v>
      </c>
      <c r="D107" s="458">
        <f>Employee!D107</f>
        <v>0</v>
      </c>
      <c r="E107" s="196">
        <v>1</v>
      </c>
      <c r="F107" s="196">
        <v>0</v>
      </c>
      <c r="G107" s="196">
        <v>0</v>
      </c>
      <c r="H107" s="298">
        <f t="shared" si="18"/>
        <v>0</v>
      </c>
      <c r="I107" s="196"/>
      <c r="J107" s="196"/>
      <c r="K107" s="196"/>
      <c r="L107" s="196"/>
      <c r="M107" s="196"/>
      <c r="N107" s="196"/>
      <c r="O107" s="196"/>
      <c r="P107" s="196"/>
      <c r="Q107" s="209"/>
      <c r="R107" s="209"/>
      <c r="S107" s="209"/>
      <c r="T107" s="209"/>
      <c r="U107" s="209"/>
      <c r="V107" s="209"/>
    </row>
    <row r="108" spans="1:22" s="198" customFormat="1" ht="10.5" x14ac:dyDescent="0.15">
      <c r="A108" s="457">
        <f>Employee!A108</f>
        <v>0</v>
      </c>
      <c r="B108" s="458">
        <f>Employee!B108</f>
        <v>0</v>
      </c>
      <c r="C108" s="458">
        <f>Employee!C108</f>
        <v>0</v>
      </c>
      <c r="D108" s="458">
        <f>Employee!D108</f>
        <v>0</v>
      </c>
      <c r="E108" s="196">
        <v>1</v>
      </c>
      <c r="F108" s="196">
        <v>0</v>
      </c>
      <c r="G108" s="196">
        <v>0</v>
      </c>
      <c r="H108" s="298">
        <f t="shared" si="18"/>
        <v>0</v>
      </c>
      <c r="I108" s="196"/>
      <c r="J108" s="196"/>
      <c r="K108" s="196"/>
      <c r="L108" s="196"/>
      <c r="M108" s="196"/>
      <c r="N108" s="196"/>
      <c r="O108" s="196"/>
      <c r="P108" s="196"/>
      <c r="Q108" s="209"/>
      <c r="R108" s="209"/>
      <c r="S108" s="209"/>
      <c r="T108" s="209"/>
      <c r="U108" s="209"/>
      <c r="V108" s="209"/>
    </row>
    <row r="109" spans="1:22" s="198" customFormat="1" ht="10.5" x14ac:dyDescent="0.15">
      <c r="A109" s="457">
        <f>Employee!A109</f>
        <v>0</v>
      </c>
      <c r="B109" s="458">
        <f>Employee!B109</f>
        <v>0</v>
      </c>
      <c r="C109" s="458">
        <f>Employee!C109</f>
        <v>0</v>
      </c>
      <c r="D109" s="458">
        <f>Employee!D109</f>
        <v>0</v>
      </c>
      <c r="E109" s="196">
        <v>1</v>
      </c>
      <c r="F109" s="196">
        <v>0</v>
      </c>
      <c r="G109" s="196">
        <v>0</v>
      </c>
      <c r="H109" s="298">
        <f t="shared" si="18"/>
        <v>0</v>
      </c>
      <c r="I109" s="196"/>
      <c r="J109" s="196"/>
      <c r="K109" s="196"/>
      <c r="L109" s="196"/>
      <c r="M109" s="196"/>
      <c r="N109" s="196"/>
      <c r="O109" s="196"/>
      <c r="P109" s="196"/>
      <c r="Q109" s="209"/>
      <c r="R109" s="209"/>
      <c r="S109" s="209"/>
      <c r="T109" s="209"/>
      <c r="U109" s="209"/>
      <c r="V109" s="209"/>
    </row>
    <row r="110" spans="1:22" s="198" customFormat="1" ht="10.5" x14ac:dyDescent="0.15">
      <c r="A110" s="457">
        <f>Employee!A110</f>
        <v>0</v>
      </c>
      <c r="B110" s="458">
        <f>Employee!B110</f>
        <v>0</v>
      </c>
      <c r="C110" s="458">
        <f>Employee!C110</f>
        <v>0</v>
      </c>
      <c r="D110" s="458">
        <f>Employee!D110</f>
        <v>0</v>
      </c>
      <c r="E110" s="196">
        <v>1</v>
      </c>
      <c r="F110" s="196">
        <v>0</v>
      </c>
      <c r="G110" s="196">
        <v>0</v>
      </c>
      <c r="H110" s="298">
        <f t="shared" si="18"/>
        <v>0</v>
      </c>
      <c r="I110" s="196"/>
      <c r="J110" s="196"/>
      <c r="K110" s="196"/>
      <c r="L110" s="196"/>
      <c r="M110" s="196"/>
      <c r="N110" s="196"/>
      <c r="O110" s="196"/>
      <c r="P110" s="196"/>
      <c r="Q110" s="209"/>
      <c r="R110" s="209"/>
      <c r="S110" s="209"/>
      <c r="T110" s="209"/>
      <c r="U110" s="209"/>
      <c r="V110" s="209"/>
    </row>
    <row r="111" spans="1:22" s="198" customFormat="1" ht="10.5" x14ac:dyDescent="0.15">
      <c r="A111" s="457">
        <f>Employee!A111</f>
        <v>0</v>
      </c>
      <c r="B111" s="458">
        <f>Employee!B111</f>
        <v>0</v>
      </c>
      <c r="C111" s="458">
        <f>Employee!C111</f>
        <v>0</v>
      </c>
      <c r="D111" s="458">
        <f>Employee!D111</f>
        <v>0</v>
      </c>
      <c r="E111" s="196">
        <v>1</v>
      </c>
      <c r="F111" s="196">
        <v>0</v>
      </c>
      <c r="G111" s="196">
        <v>0</v>
      </c>
      <c r="H111" s="298">
        <f t="shared" si="18"/>
        <v>0</v>
      </c>
      <c r="I111" s="196"/>
      <c r="J111" s="196"/>
      <c r="K111" s="196"/>
      <c r="L111" s="196"/>
      <c r="M111" s="196"/>
      <c r="N111" s="196"/>
      <c r="O111" s="196"/>
      <c r="P111" s="196"/>
      <c r="Q111" s="209"/>
      <c r="R111" s="209"/>
      <c r="S111" s="209"/>
      <c r="T111" s="209"/>
      <c r="U111" s="209"/>
      <c r="V111" s="209"/>
    </row>
    <row r="112" spans="1:22" s="198" customFormat="1" ht="10.5" x14ac:dyDescent="0.15">
      <c r="A112" s="457">
        <f>Employee!A112</f>
        <v>0</v>
      </c>
      <c r="B112" s="458">
        <f>Employee!B112</f>
        <v>0</v>
      </c>
      <c r="C112" s="458">
        <f>Employee!C112</f>
        <v>0</v>
      </c>
      <c r="D112" s="458">
        <f>Employee!D112</f>
        <v>0</v>
      </c>
      <c r="E112" s="196">
        <v>1</v>
      </c>
      <c r="F112" s="196">
        <v>0</v>
      </c>
      <c r="G112" s="196">
        <v>0</v>
      </c>
      <c r="H112" s="298">
        <f t="shared" si="18"/>
        <v>0</v>
      </c>
      <c r="I112" s="196"/>
      <c r="J112" s="196"/>
      <c r="K112" s="196"/>
      <c r="L112" s="196"/>
      <c r="M112" s="196"/>
      <c r="N112" s="196"/>
      <c r="O112" s="196"/>
      <c r="P112" s="196"/>
      <c r="Q112" s="209"/>
      <c r="R112" s="209"/>
      <c r="S112" s="209"/>
      <c r="T112" s="209"/>
      <c r="U112" s="209"/>
      <c r="V112" s="209"/>
    </row>
    <row r="113" spans="1:22" s="198" customFormat="1" ht="10.5" x14ac:dyDescent="0.15">
      <c r="A113" s="457">
        <f>Employee!A113</f>
        <v>0</v>
      </c>
      <c r="B113" s="458">
        <f>Employee!B113</f>
        <v>0</v>
      </c>
      <c r="C113" s="458">
        <f>Employee!C113</f>
        <v>0</v>
      </c>
      <c r="D113" s="458">
        <f>Employee!D113</f>
        <v>0</v>
      </c>
      <c r="E113" s="196">
        <v>1</v>
      </c>
      <c r="F113" s="196">
        <v>0</v>
      </c>
      <c r="G113" s="196">
        <v>0</v>
      </c>
      <c r="H113" s="298">
        <f t="shared" si="18"/>
        <v>0</v>
      </c>
      <c r="I113" s="196"/>
      <c r="J113" s="196"/>
      <c r="K113" s="196"/>
      <c r="L113" s="196"/>
      <c r="M113" s="196"/>
      <c r="N113" s="196"/>
      <c r="O113" s="196"/>
      <c r="P113" s="196"/>
      <c r="Q113" s="209"/>
      <c r="R113" s="209"/>
      <c r="S113" s="209"/>
      <c r="T113" s="209"/>
      <c r="U113" s="209"/>
      <c r="V113" s="209"/>
    </row>
    <row r="114" spans="1:22" s="198" customFormat="1" ht="10.5" x14ac:dyDescent="0.15">
      <c r="A114" s="457">
        <f>Employee!A114</f>
        <v>0</v>
      </c>
      <c r="B114" s="458">
        <f>Employee!B114</f>
        <v>0</v>
      </c>
      <c r="C114" s="458">
        <f>Employee!C114</f>
        <v>0</v>
      </c>
      <c r="D114" s="458">
        <f>Employee!D114</f>
        <v>0</v>
      </c>
      <c r="E114" s="196">
        <v>1</v>
      </c>
      <c r="F114" s="196">
        <v>0</v>
      </c>
      <c r="G114" s="196">
        <v>0</v>
      </c>
      <c r="H114" s="298">
        <f t="shared" si="18"/>
        <v>0</v>
      </c>
      <c r="I114" s="196"/>
      <c r="J114" s="196"/>
      <c r="K114" s="196"/>
      <c r="L114" s="196"/>
      <c r="M114" s="196"/>
      <c r="N114" s="196"/>
      <c r="O114" s="196"/>
      <c r="P114" s="196"/>
      <c r="Q114" s="209"/>
      <c r="R114" s="209"/>
      <c r="S114" s="209"/>
      <c r="T114" s="209"/>
      <c r="U114" s="209"/>
      <c r="V114" s="209"/>
    </row>
    <row r="115" spans="1:22" s="198" customFormat="1" ht="10.5" x14ac:dyDescent="0.15">
      <c r="A115" s="457">
        <f>Employee!A115</f>
        <v>0</v>
      </c>
      <c r="B115" s="458">
        <f>Employee!B115</f>
        <v>0</v>
      </c>
      <c r="C115" s="458">
        <f>Employee!C115</f>
        <v>0</v>
      </c>
      <c r="D115" s="458">
        <f>Employee!D115</f>
        <v>0</v>
      </c>
      <c r="E115" s="196">
        <v>1</v>
      </c>
      <c r="F115" s="196">
        <v>0</v>
      </c>
      <c r="G115" s="196">
        <v>0</v>
      </c>
      <c r="H115" s="298">
        <f t="shared" si="18"/>
        <v>0</v>
      </c>
      <c r="I115" s="196"/>
      <c r="J115" s="196"/>
      <c r="K115" s="196"/>
      <c r="L115" s="196"/>
      <c r="M115" s="196"/>
      <c r="N115" s="196"/>
      <c r="O115" s="196"/>
      <c r="P115" s="196"/>
      <c r="Q115" s="209"/>
      <c r="R115" s="209"/>
      <c r="S115" s="209"/>
      <c r="T115" s="209"/>
      <c r="U115" s="209"/>
      <c r="V115" s="209"/>
    </row>
    <row r="116" spans="1:22" s="198" customFormat="1" ht="10.5" x14ac:dyDescent="0.15">
      <c r="A116" s="457">
        <f>Employee!A116</f>
        <v>0</v>
      </c>
      <c r="B116" s="458">
        <f>Employee!B116</f>
        <v>0</v>
      </c>
      <c r="C116" s="458">
        <f>Employee!C116</f>
        <v>0</v>
      </c>
      <c r="D116" s="458">
        <f>Employee!D116</f>
        <v>0</v>
      </c>
      <c r="E116" s="196">
        <v>1</v>
      </c>
      <c r="F116" s="196">
        <v>0</v>
      </c>
      <c r="G116" s="196">
        <v>0</v>
      </c>
      <c r="H116" s="298">
        <f t="shared" si="18"/>
        <v>0</v>
      </c>
      <c r="I116" s="196"/>
      <c r="J116" s="196"/>
      <c r="K116" s="196"/>
      <c r="L116" s="196"/>
      <c r="M116" s="196"/>
      <c r="N116" s="196"/>
      <c r="O116" s="196"/>
      <c r="P116" s="196"/>
      <c r="Q116" s="209"/>
      <c r="R116" s="209"/>
      <c r="S116" s="209"/>
      <c r="T116" s="209"/>
      <c r="U116" s="209"/>
      <c r="V116" s="209"/>
    </row>
    <row r="117" spans="1:22" s="198" customFormat="1" ht="10.5" x14ac:dyDescent="0.15">
      <c r="A117" s="457">
        <f>Employee!A117</f>
        <v>0</v>
      </c>
      <c r="B117" s="458">
        <f>Employee!B117</f>
        <v>0</v>
      </c>
      <c r="C117" s="458">
        <f>Employee!C117</f>
        <v>0</v>
      </c>
      <c r="D117" s="458">
        <f>Employee!D117</f>
        <v>0</v>
      </c>
      <c r="E117" s="196">
        <v>1</v>
      </c>
      <c r="F117" s="196">
        <v>0</v>
      </c>
      <c r="G117" s="196">
        <v>0</v>
      </c>
      <c r="H117" s="298">
        <f t="shared" si="18"/>
        <v>0</v>
      </c>
      <c r="I117" s="196"/>
      <c r="J117" s="196"/>
      <c r="K117" s="196"/>
      <c r="L117" s="196"/>
      <c r="M117" s="196"/>
      <c r="N117" s="196"/>
      <c r="O117" s="196"/>
      <c r="P117" s="196"/>
      <c r="Q117" s="209"/>
      <c r="R117" s="209"/>
      <c r="S117" s="209"/>
      <c r="T117" s="209"/>
      <c r="U117" s="209"/>
      <c r="V117" s="209"/>
    </row>
    <row r="118" spans="1:22" s="198" customFormat="1" ht="10.5" x14ac:dyDescent="0.15">
      <c r="A118" s="457">
        <f>Employee!A118</f>
        <v>0</v>
      </c>
      <c r="B118" s="458">
        <f>Employee!B118</f>
        <v>0</v>
      </c>
      <c r="C118" s="458">
        <f>Employee!C118</f>
        <v>0</v>
      </c>
      <c r="D118" s="458">
        <f>Employee!D118</f>
        <v>0</v>
      </c>
      <c r="E118" s="196">
        <v>1</v>
      </c>
      <c r="F118" s="196">
        <v>0</v>
      </c>
      <c r="G118" s="196">
        <v>0</v>
      </c>
      <c r="H118" s="298">
        <f t="shared" si="18"/>
        <v>0</v>
      </c>
      <c r="I118" s="196"/>
      <c r="J118" s="196"/>
      <c r="K118" s="196"/>
      <c r="L118" s="196"/>
      <c r="M118" s="196"/>
      <c r="N118" s="196"/>
      <c r="O118" s="196"/>
      <c r="P118" s="196"/>
      <c r="Q118" s="209"/>
      <c r="R118" s="209"/>
      <c r="S118" s="209"/>
      <c r="T118" s="209"/>
      <c r="U118" s="209"/>
      <c r="V118" s="209"/>
    </row>
  </sheetData>
  <autoFilter ref="A1:V71" xr:uid="{00000000-0009-0000-0000-000004000000}"/>
  <phoneticPr fontId="27" type="noConversion"/>
  <printOptions horizontalCentered="1"/>
  <pageMargins left="0" right="0" top="0.39370078740157483" bottom="0.19685039370078741" header="0" footer="0"/>
  <pageSetup paperSize="9" scale="70" orientation="landscape" horizontalDpi="360" verticalDpi="360" r:id="rId1"/>
  <headerFooter alignWithMargins="0">
    <oddFooter>&amp;LPayroll detail&amp;RPage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1">
    <tabColor indexed="12"/>
    <pageSetUpPr fitToPage="1"/>
  </sheetPr>
  <dimension ref="A1:AL30"/>
  <sheetViews>
    <sheetView topLeftCell="S1" workbookViewId="0">
      <pane ySplit="5" topLeftCell="A6" activePane="bottomLeft" state="frozen"/>
      <selection pane="bottomLeft" activeCell="AJ11" sqref="AJ11"/>
    </sheetView>
  </sheetViews>
  <sheetFormatPr defaultRowHeight="21.75" x14ac:dyDescent="0.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 x14ac:dyDescent="0.2">
      <c r="A1" s="139" t="str">
        <f>CompanyProfile!$C$2</f>
        <v>บริษัท ตัวอย่าง จำกัด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 x14ac:dyDescent="0.2">
      <c r="A2" s="143" t="str">
        <f>"รายละเอียดประกอบการจ่ายเงินเดือน  ประจำเดือน"&amp;TEXT(T2,"ดดดด bbbb")</f>
        <v>รายละเอียดประกอบการจ่ายเงินเดือน  ประจำเดือนมีนาคม 2560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f>PDate</f>
        <v>42809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214</v>
      </c>
      <c r="AF2" s="307" t="s">
        <v>52</v>
      </c>
      <c r="AG2" s="307" t="s">
        <v>52</v>
      </c>
      <c r="AH2" s="146"/>
      <c r="AI2" s="146"/>
      <c r="AJ2" s="146"/>
      <c r="AK2" s="146"/>
      <c r="AL2" s="146"/>
    </row>
    <row r="3" spans="1:38" s="141" customFormat="1" ht="8.25" customHeight="1" x14ac:dyDescent="0.2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 x14ac:dyDescent="0.15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152" t="s">
        <v>171</v>
      </c>
      <c r="G4" s="153"/>
      <c r="H4" s="153"/>
      <c r="I4" s="153"/>
      <c r="J4" s="153"/>
      <c r="K4" s="153"/>
      <c r="L4" s="153"/>
      <c r="M4" s="153"/>
      <c r="N4" s="153"/>
      <c r="O4" s="153" t="s">
        <v>172</v>
      </c>
      <c r="P4" s="153"/>
      <c r="Q4" s="153"/>
      <c r="R4" s="153"/>
      <c r="S4" s="153"/>
      <c r="T4" s="154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215</v>
      </c>
      <c r="AF4" s="309" t="s">
        <v>299</v>
      </c>
      <c r="AG4" s="309" t="s">
        <v>299</v>
      </c>
      <c r="AH4" s="157"/>
      <c r="AI4" s="157"/>
      <c r="AJ4" s="157"/>
      <c r="AK4" s="157"/>
      <c r="AL4" s="157"/>
    </row>
    <row r="5" spans="1:38" s="214" customFormat="1" ht="11.25" x14ac:dyDescent="0.15">
      <c r="A5" s="158" t="s">
        <v>126</v>
      </c>
      <c r="B5" s="159"/>
      <c r="C5" s="160" t="s">
        <v>179</v>
      </c>
      <c r="D5" s="161"/>
      <c r="E5" s="162"/>
      <c r="F5" s="163" t="s">
        <v>306</v>
      </c>
      <c r="G5" s="138" t="s">
        <v>51</v>
      </c>
      <c r="H5" s="138" t="s">
        <v>407</v>
      </c>
      <c r="I5" s="138" t="s">
        <v>408</v>
      </c>
      <c r="J5" s="138" t="s">
        <v>504</v>
      </c>
      <c r="K5" s="138" t="s">
        <v>438</v>
      </c>
      <c r="L5" s="138" t="s">
        <v>352</v>
      </c>
      <c r="M5" s="138" t="s">
        <v>53</v>
      </c>
      <c r="N5" s="320" t="s">
        <v>57</v>
      </c>
      <c r="O5" s="320" t="s">
        <v>174</v>
      </c>
      <c r="P5" s="320" t="s">
        <v>55</v>
      </c>
      <c r="Q5" s="320" t="s">
        <v>176</v>
      </c>
      <c r="R5" s="138" t="s">
        <v>53</v>
      </c>
      <c r="S5" s="320" t="s">
        <v>307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55</v>
      </c>
      <c r="AF5" s="310" t="s">
        <v>214</v>
      </c>
      <c r="AG5" s="310" t="s">
        <v>300</v>
      </c>
    </row>
    <row r="6" spans="1:38" s="133" customFormat="1" ht="11.25" customHeight="1" x14ac:dyDescent="0.15">
      <c r="A6" s="123">
        <v>1</v>
      </c>
      <c r="B6" s="202">
        <v>1001</v>
      </c>
      <c r="C6" s="200" t="s">
        <v>409</v>
      </c>
      <c r="D6" s="200" t="s">
        <v>411</v>
      </c>
      <c r="E6" s="200" t="s">
        <v>444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f>SUM(F6:M6)</f>
        <v>171500</v>
      </c>
      <c r="O6" s="207">
        <f>SUM(AF6:AG6)</f>
        <v>20601</v>
      </c>
      <c r="P6" s="207">
        <f t="shared" ref="P6:P24" si="0">TRUNC(IF(AE6=0,0,IF(AE6&lt;=1650,1650,IF(AE6&gt;=15000,15000,AE6)))*SFRate+0.5)</f>
        <v>750</v>
      </c>
      <c r="Q6" s="207"/>
      <c r="R6" s="130"/>
      <c r="S6" s="207">
        <f>SUM(O6:R6)</f>
        <v>21351</v>
      </c>
      <c r="T6" s="207">
        <f>N6-S6</f>
        <v>150149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f>F6+H6+I6+K6</f>
        <v>157500</v>
      </c>
      <c r="AF6" s="132">
        <v>18467</v>
      </c>
      <c r="AG6" s="132">
        <v>2134</v>
      </c>
    </row>
    <row r="7" spans="1:38" s="133" customFormat="1" ht="11.25" customHeight="1" x14ac:dyDescent="0.15">
      <c r="A7" s="123">
        <v>2</v>
      </c>
      <c r="B7" s="202">
        <v>1002</v>
      </c>
      <c r="C7" s="200" t="s">
        <v>409</v>
      </c>
      <c r="D7" s="200" t="s">
        <v>412</v>
      </c>
      <c r="E7" s="200" t="s">
        <v>445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f>SUM(F7:M7)</f>
        <v>113000</v>
      </c>
      <c r="O7" s="207">
        <f>SUM(AF7:AG7)</f>
        <v>7412</v>
      </c>
      <c r="P7" s="207">
        <f t="shared" si="0"/>
        <v>750</v>
      </c>
      <c r="Q7" s="207"/>
      <c r="R7" s="130"/>
      <c r="S7" s="207">
        <f>SUM(O7:R7)</f>
        <v>8162</v>
      </c>
      <c r="T7" s="207">
        <f>N7-S7</f>
        <v>104838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f t="shared" ref="AE7:AE28" si="1">F7+H7+I7+K7</f>
        <v>95000</v>
      </c>
      <c r="AF7" s="132">
        <v>5612</v>
      </c>
      <c r="AG7" s="132">
        <v>1800</v>
      </c>
    </row>
    <row r="8" spans="1:38" s="133" customFormat="1" ht="11.25" customHeight="1" x14ac:dyDescent="0.15">
      <c r="A8" s="123">
        <v>3</v>
      </c>
      <c r="B8" s="202">
        <v>1003</v>
      </c>
      <c r="C8" s="200" t="s">
        <v>409</v>
      </c>
      <c r="D8" s="200" t="s">
        <v>413</v>
      </c>
      <c r="E8" s="200" t="s">
        <v>446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f>SUM(F8:M8)</f>
        <v>12000</v>
      </c>
      <c r="O8" s="207">
        <f>SUM(AF8:AG8)</f>
        <v>0</v>
      </c>
      <c r="P8" s="207">
        <f t="shared" si="0"/>
        <v>600</v>
      </c>
      <c r="Q8" s="207"/>
      <c r="R8" s="130"/>
      <c r="S8" s="207">
        <f>SUM(O8:R8)</f>
        <v>600</v>
      </c>
      <c r="T8" s="207">
        <f>N8-S8</f>
        <v>11400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f t="shared" si="1"/>
        <v>12000</v>
      </c>
      <c r="AF8" s="132"/>
      <c r="AG8" s="132"/>
    </row>
    <row r="9" spans="1:38" s="133" customFormat="1" ht="11.25" customHeight="1" x14ac:dyDescent="0.15">
      <c r="A9" s="123">
        <v>4</v>
      </c>
      <c r="B9" s="202">
        <v>1004</v>
      </c>
      <c r="C9" s="200" t="s">
        <v>166</v>
      </c>
      <c r="D9" s="200" t="s">
        <v>414</v>
      </c>
      <c r="E9" s="200" t="s">
        <v>447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f t="shared" ref="N9:N24" si="2">SUM(F9:M9)</f>
        <v>38896</v>
      </c>
      <c r="O9" s="207">
        <f t="shared" ref="O9:O24" si="3">SUM(AF9:AG9)</f>
        <v>373</v>
      </c>
      <c r="P9" s="207">
        <f t="shared" si="0"/>
        <v>750</v>
      </c>
      <c r="Q9" s="207"/>
      <c r="R9" s="130"/>
      <c r="S9" s="207">
        <f t="shared" ref="S9:S24" si="4">SUM(O9:R9)</f>
        <v>1123</v>
      </c>
      <c r="T9" s="207">
        <f t="shared" ref="T9:T24" si="5">N9-S9</f>
        <v>37773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f t="shared" si="1"/>
        <v>38896</v>
      </c>
      <c r="AF9" s="132">
        <v>373</v>
      </c>
      <c r="AG9" s="132">
        <v>0</v>
      </c>
    </row>
    <row r="10" spans="1:38" s="133" customFormat="1" ht="11.25" customHeight="1" x14ac:dyDescent="0.15">
      <c r="A10" s="123">
        <v>5</v>
      </c>
      <c r="B10" s="202">
        <v>1005</v>
      </c>
      <c r="C10" s="200" t="s">
        <v>409</v>
      </c>
      <c r="D10" s="200" t="s">
        <v>415</v>
      </c>
      <c r="E10" s="200" t="s">
        <v>448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f t="shared" si="2"/>
        <v>0</v>
      </c>
      <c r="O10" s="207">
        <f t="shared" si="3"/>
        <v>0</v>
      </c>
      <c r="P10" s="207">
        <f t="shared" si="0"/>
        <v>0</v>
      </c>
      <c r="Q10" s="207"/>
      <c r="R10" s="130"/>
      <c r="S10" s="207">
        <f t="shared" si="4"/>
        <v>0</v>
      </c>
      <c r="T10" s="207">
        <f t="shared" si="5"/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f t="shared" si="1"/>
        <v>0</v>
      </c>
      <c r="AF10" s="132"/>
      <c r="AG10" s="132"/>
    </row>
    <row r="11" spans="1:38" s="133" customFormat="1" ht="11.25" customHeight="1" x14ac:dyDescent="0.15">
      <c r="A11" s="123">
        <v>6</v>
      </c>
      <c r="B11" s="202">
        <v>1006</v>
      </c>
      <c r="C11" s="200" t="s">
        <v>166</v>
      </c>
      <c r="D11" s="200" t="s">
        <v>416</v>
      </c>
      <c r="E11" s="200" t="s">
        <v>453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f t="shared" si="2"/>
        <v>0</v>
      </c>
      <c r="O11" s="207">
        <f t="shared" si="3"/>
        <v>0</v>
      </c>
      <c r="P11" s="207">
        <f t="shared" si="0"/>
        <v>0</v>
      </c>
      <c r="Q11" s="207"/>
      <c r="R11" s="130"/>
      <c r="S11" s="207">
        <f t="shared" si="4"/>
        <v>0</v>
      </c>
      <c r="T11" s="207">
        <f t="shared" si="5"/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f t="shared" si="1"/>
        <v>0</v>
      </c>
      <c r="AF11" s="132"/>
      <c r="AG11" s="132"/>
    </row>
    <row r="12" spans="1:38" s="133" customFormat="1" ht="11.25" customHeight="1" x14ac:dyDescent="0.15">
      <c r="A12" s="123">
        <v>7</v>
      </c>
      <c r="B12" s="202">
        <v>1007</v>
      </c>
      <c r="C12" s="200" t="s">
        <v>218</v>
      </c>
      <c r="D12" s="200" t="s">
        <v>417</v>
      </c>
      <c r="E12" s="200" t="s">
        <v>454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f t="shared" si="2"/>
        <v>0</v>
      </c>
      <c r="O12" s="207">
        <f t="shared" si="3"/>
        <v>0</v>
      </c>
      <c r="P12" s="207">
        <f t="shared" si="0"/>
        <v>0</v>
      </c>
      <c r="Q12" s="207"/>
      <c r="R12" s="130"/>
      <c r="S12" s="207">
        <f t="shared" si="4"/>
        <v>0</v>
      </c>
      <c r="T12" s="207">
        <f t="shared" si="5"/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f t="shared" si="1"/>
        <v>0</v>
      </c>
      <c r="AF12" s="132"/>
      <c r="AG12" s="132"/>
    </row>
    <row r="13" spans="1:38" s="133" customFormat="1" ht="11.25" customHeight="1" x14ac:dyDescent="0.15">
      <c r="A13" s="123">
        <v>8</v>
      </c>
      <c r="B13" s="202">
        <v>1008</v>
      </c>
      <c r="C13" s="200" t="s">
        <v>166</v>
      </c>
      <c r="D13" s="200" t="s">
        <v>418</v>
      </c>
      <c r="E13" s="200" t="s">
        <v>455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f t="shared" si="2"/>
        <v>6000</v>
      </c>
      <c r="O13" s="207">
        <f t="shared" si="3"/>
        <v>0</v>
      </c>
      <c r="P13" s="207">
        <f t="shared" si="0"/>
        <v>300</v>
      </c>
      <c r="Q13" s="207"/>
      <c r="R13" s="130"/>
      <c r="S13" s="207">
        <f t="shared" si="4"/>
        <v>300</v>
      </c>
      <c r="T13" s="207">
        <f t="shared" si="5"/>
        <v>5700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f t="shared" si="1"/>
        <v>6000</v>
      </c>
      <c r="AF13" s="132"/>
      <c r="AG13" s="132"/>
    </row>
    <row r="14" spans="1:38" s="133" customFormat="1" ht="11.25" customHeight="1" x14ac:dyDescent="0.15">
      <c r="A14" s="123">
        <v>9</v>
      </c>
      <c r="B14" s="202">
        <v>1009</v>
      </c>
      <c r="C14" s="200" t="s">
        <v>218</v>
      </c>
      <c r="D14" s="200" t="s">
        <v>419</v>
      </c>
      <c r="E14" s="200" t="s">
        <v>456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f t="shared" si="2"/>
        <v>0</v>
      </c>
      <c r="O14" s="207">
        <f t="shared" si="3"/>
        <v>0</v>
      </c>
      <c r="P14" s="207">
        <f t="shared" si="0"/>
        <v>0</v>
      </c>
      <c r="Q14" s="207"/>
      <c r="R14" s="130"/>
      <c r="S14" s="207">
        <f t="shared" si="4"/>
        <v>0</v>
      </c>
      <c r="T14" s="207">
        <f t="shared" si="5"/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f t="shared" si="1"/>
        <v>0</v>
      </c>
      <c r="AF14" s="132"/>
      <c r="AG14" s="132"/>
    </row>
    <row r="15" spans="1:38" s="133" customFormat="1" ht="11.25" customHeight="1" x14ac:dyDescent="0.15">
      <c r="A15" s="123">
        <v>10</v>
      </c>
      <c r="B15" s="202">
        <v>1010</v>
      </c>
      <c r="C15" s="200" t="s">
        <v>409</v>
      </c>
      <c r="D15" s="200" t="s">
        <v>420</v>
      </c>
      <c r="E15" s="200" t="s">
        <v>457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f t="shared" si="2"/>
        <v>48460</v>
      </c>
      <c r="O15" s="207">
        <f t="shared" si="3"/>
        <v>1330</v>
      </c>
      <c r="P15" s="207">
        <f t="shared" si="0"/>
        <v>750</v>
      </c>
      <c r="Q15" s="207"/>
      <c r="R15" s="130"/>
      <c r="S15" s="207">
        <f t="shared" si="4"/>
        <v>2080</v>
      </c>
      <c r="T15" s="207">
        <f t="shared" si="5"/>
        <v>46380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f t="shared" si="1"/>
        <v>45110</v>
      </c>
      <c r="AF15" s="132">
        <v>995</v>
      </c>
      <c r="AG15" s="132">
        <v>335</v>
      </c>
    </row>
    <row r="16" spans="1:38" s="133" customFormat="1" ht="11.25" customHeight="1" x14ac:dyDescent="0.15">
      <c r="A16" s="123">
        <v>11</v>
      </c>
      <c r="B16" s="202">
        <v>1011</v>
      </c>
      <c r="C16" s="200" t="s">
        <v>409</v>
      </c>
      <c r="D16" s="200" t="s">
        <v>421</v>
      </c>
      <c r="E16" s="200" t="s">
        <v>458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f t="shared" si="2"/>
        <v>7554</v>
      </c>
      <c r="O16" s="207">
        <f t="shared" si="3"/>
        <v>0</v>
      </c>
      <c r="P16" s="207">
        <f t="shared" si="0"/>
        <v>378</v>
      </c>
      <c r="Q16" s="207"/>
      <c r="R16" s="130"/>
      <c r="S16" s="207">
        <f t="shared" si="4"/>
        <v>378</v>
      </c>
      <c r="T16" s="207">
        <f t="shared" si="5"/>
        <v>7176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f t="shared" si="1"/>
        <v>7554</v>
      </c>
      <c r="AF16" s="132"/>
      <c r="AG16" s="132"/>
    </row>
    <row r="17" spans="1:33" s="133" customFormat="1" ht="11.25" customHeight="1" x14ac:dyDescent="0.15">
      <c r="A17" s="123">
        <v>12</v>
      </c>
      <c r="B17" s="202">
        <v>1012</v>
      </c>
      <c r="C17" s="200" t="s">
        <v>166</v>
      </c>
      <c r="D17" s="200" t="s">
        <v>422</v>
      </c>
      <c r="E17" s="200" t="s">
        <v>459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f t="shared" si="2"/>
        <v>31000</v>
      </c>
      <c r="O17" s="207">
        <f t="shared" si="3"/>
        <v>0</v>
      </c>
      <c r="P17" s="207">
        <f t="shared" si="0"/>
        <v>750</v>
      </c>
      <c r="Q17" s="207"/>
      <c r="R17" s="130"/>
      <c r="S17" s="207">
        <f t="shared" si="4"/>
        <v>750</v>
      </c>
      <c r="T17" s="207">
        <f t="shared" si="5"/>
        <v>30250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f t="shared" si="1"/>
        <v>29500</v>
      </c>
      <c r="AF17" s="132"/>
      <c r="AG17" s="132"/>
    </row>
    <row r="18" spans="1:33" s="133" customFormat="1" ht="11.25" customHeight="1" x14ac:dyDescent="0.15">
      <c r="A18" s="123">
        <v>13</v>
      </c>
      <c r="B18" s="202">
        <v>1013</v>
      </c>
      <c r="C18" s="200" t="s">
        <v>166</v>
      </c>
      <c r="D18" s="200" t="s">
        <v>423</v>
      </c>
      <c r="E18" s="200" t="s">
        <v>460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f t="shared" si="2"/>
        <v>20000</v>
      </c>
      <c r="O18" s="207">
        <f t="shared" si="3"/>
        <v>0</v>
      </c>
      <c r="P18" s="207">
        <f t="shared" si="0"/>
        <v>750</v>
      </c>
      <c r="Q18" s="207"/>
      <c r="R18" s="130"/>
      <c r="S18" s="207">
        <f t="shared" si="4"/>
        <v>750</v>
      </c>
      <c r="T18" s="207">
        <f t="shared" si="5"/>
        <v>19250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f t="shared" si="1"/>
        <v>18500</v>
      </c>
      <c r="AF18" s="132"/>
      <c r="AG18" s="132"/>
    </row>
    <row r="19" spans="1:33" s="133" customFormat="1" ht="11.25" customHeight="1" x14ac:dyDescent="0.15">
      <c r="A19" s="123">
        <v>14</v>
      </c>
      <c r="B19" s="202">
        <v>1014</v>
      </c>
      <c r="C19" s="200" t="s">
        <v>409</v>
      </c>
      <c r="D19" s="200" t="s">
        <v>424</v>
      </c>
      <c r="E19" s="200" t="s">
        <v>461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f t="shared" si="2"/>
        <v>22554</v>
      </c>
      <c r="O19" s="207">
        <f t="shared" si="3"/>
        <v>0</v>
      </c>
      <c r="P19" s="207">
        <f t="shared" si="0"/>
        <v>750</v>
      </c>
      <c r="Q19" s="207"/>
      <c r="R19" s="130"/>
      <c r="S19" s="207">
        <f t="shared" si="4"/>
        <v>750</v>
      </c>
      <c r="T19" s="207">
        <f t="shared" si="5"/>
        <v>21804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f t="shared" si="1"/>
        <v>15000</v>
      </c>
      <c r="AF19" s="132"/>
      <c r="AG19" s="132"/>
    </row>
    <row r="20" spans="1:33" s="133" customFormat="1" ht="11.25" customHeight="1" x14ac:dyDescent="0.15">
      <c r="A20" s="123">
        <v>15</v>
      </c>
      <c r="B20" s="202">
        <v>1015</v>
      </c>
      <c r="C20" s="200" t="s">
        <v>166</v>
      </c>
      <c r="D20" s="200" t="s">
        <v>410</v>
      </c>
      <c r="E20" s="200" t="s">
        <v>462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f t="shared" si="2"/>
        <v>40856</v>
      </c>
      <c r="O20" s="207">
        <f t="shared" si="3"/>
        <v>560</v>
      </c>
      <c r="P20" s="207">
        <f t="shared" si="0"/>
        <v>750</v>
      </c>
      <c r="Q20" s="207"/>
      <c r="R20" s="130"/>
      <c r="S20" s="207">
        <f t="shared" si="4"/>
        <v>1310</v>
      </c>
      <c r="T20" s="207">
        <f t="shared" si="5"/>
        <v>39546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f t="shared" si="1"/>
        <v>40000</v>
      </c>
      <c r="AF20" s="132">
        <v>475</v>
      </c>
      <c r="AG20" s="132">
        <v>85</v>
      </c>
    </row>
    <row r="21" spans="1:33" s="133" customFormat="1" ht="11.25" customHeight="1" x14ac:dyDescent="0.15">
      <c r="A21" s="123">
        <v>16</v>
      </c>
      <c r="B21" s="202">
        <v>1016</v>
      </c>
      <c r="C21" s="200" t="s">
        <v>166</v>
      </c>
      <c r="D21" s="200" t="s">
        <v>411</v>
      </c>
      <c r="E21" s="200" t="s">
        <v>463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f t="shared" si="2"/>
        <v>40348</v>
      </c>
      <c r="O21" s="207">
        <f t="shared" si="3"/>
        <v>17</v>
      </c>
      <c r="P21" s="207">
        <f t="shared" si="0"/>
        <v>750</v>
      </c>
      <c r="Q21" s="207"/>
      <c r="R21" s="130"/>
      <c r="S21" s="207">
        <f t="shared" si="4"/>
        <v>767</v>
      </c>
      <c r="T21" s="207">
        <f t="shared" si="5"/>
        <v>39581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f t="shared" si="1"/>
        <v>35760</v>
      </c>
      <c r="AF21" s="132">
        <v>247</v>
      </c>
      <c r="AG21" s="132">
        <v>-230</v>
      </c>
    </row>
    <row r="22" spans="1:33" s="133" customFormat="1" ht="11.25" customHeight="1" x14ac:dyDescent="0.15">
      <c r="A22" s="123">
        <v>17</v>
      </c>
      <c r="B22" s="202">
        <v>1017</v>
      </c>
      <c r="C22" s="200" t="s">
        <v>166</v>
      </c>
      <c r="D22" s="200" t="s">
        <v>412</v>
      </c>
      <c r="E22" s="200" t="s">
        <v>464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f t="shared" si="2"/>
        <v>23906</v>
      </c>
      <c r="O22" s="207">
        <f t="shared" si="3"/>
        <v>0</v>
      </c>
      <c r="P22" s="207">
        <f t="shared" si="0"/>
        <v>750</v>
      </c>
      <c r="Q22" s="207"/>
      <c r="R22" s="130"/>
      <c r="S22" s="207">
        <f t="shared" si="4"/>
        <v>750</v>
      </c>
      <c r="T22" s="207">
        <f t="shared" si="5"/>
        <v>23156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f t="shared" si="1"/>
        <v>21550</v>
      </c>
      <c r="AF22" s="132"/>
      <c r="AG22" s="132"/>
    </row>
    <row r="23" spans="1:33" s="133" customFormat="1" ht="11.25" customHeight="1" x14ac:dyDescent="0.15">
      <c r="A23" s="123">
        <v>18</v>
      </c>
      <c r="B23" s="202">
        <v>1018</v>
      </c>
      <c r="C23" s="200" t="s">
        <v>166</v>
      </c>
      <c r="D23" s="200" t="s">
        <v>413</v>
      </c>
      <c r="E23" s="200" t="s">
        <v>465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f t="shared" si="2"/>
        <v>21550</v>
      </c>
      <c r="O23" s="207">
        <f t="shared" si="3"/>
        <v>0</v>
      </c>
      <c r="P23" s="207">
        <f t="shared" si="0"/>
        <v>750</v>
      </c>
      <c r="Q23" s="207"/>
      <c r="R23" s="130"/>
      <c r="S23" s="207">
        <f t="shared" si="4"/>
        <v>750</v>
      </c>
      <c r="T23" s="207">
        <f t="shared" si="5"/>
        <v>20800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f t="shared" si="1"/>
        <v>21550</v>
      </c>
      <c r="AF23" s="132"/>
      <c r="AG23" s="132"/>
    </row>
    <row r="24" spans="1:33" s="133" customFormat="1" ht="11.25" customHeight="1" x14ac:dyDescent="0.15">
      <c r="A24" s="123">
        <v>19</v>
      </c>
      <c r="B24" s="202">
        <v>1019</v>
      </c>
      <c r="C24" s="200" t="s">
        <v>166</v>
      </c>
      <c r="D24" s="200" t="s">
        <v>414</v>
      </c>
      <c r="E24" s="200" t="s">
        <v>466</v>
      </c>
      <c r="F24" s="128">
        <v>35000</v>
      </c>
      <c r="G24" s="129">
        <v>1000</v>
      </c>
      <c r="H24" s="130">
        <v>2000</v>
      </c>
      <c r="I24" s="130">
        <v>3000</v>
      </c>
      <c r="J24" s="130">
        <v>4000</v>
      </c>
      <c r="K24" s="130">
        <v>5000</v>
      </c>
      <c r="L24" s="130">
        <v>6000</v>
      </c>
      <c r="M24" s="130">
        <v>7000</v>
      </c>
      <c r="N24" s="207">
        <f t="shared" si="2"/>
        <v>63000</v>
      </c>
      <c r="O24" s="207">
        <f t="shared" si="3"/>
        <v>0</v>
      </c>
      <c r="P24" s="207">
        <f t="shared" si="0"/>
        <v>750</v>
      </c>
      <c r="Q24" s="207"/>
      <c r="R24" s="130"/>
      <c r="S24" s="207">
        <f t="shared" si="4"/>
        <v>750</v>
      </c>
      <c r="T24" s="207">
        <f t="shared" si="5"/>
        <v>62250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f t="shared" si="1"/>
        <v>45000</v>
      </c>
      <c r="AF24" s="132"/>
      <c r="AG24" s="132"/>
    </row>
    <row r="25" spans="1:33" s="133" customFormat="1" ht="11.25" customHeight="1" x14ac:dyDescent="0.15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f>SUM(F25:M25)</f>
        <v>0</v>
      </c>
      <c r="O25" s="207">
        <f>SUM(AF25:AG25)</f>
        <v>0</v>
      </c>
      <c r="P25" s="207">
        <f>TRUNC(IF(AE25=0,0,IF(AE25&lt;=1650,1650,IF(AE25&gt;=15000,15000,AE25)))*SFRate+0.5)</f>
        <v>0</v>
      </c>
      <c r="Q25" s="207"/>
      <c r="R25" s="130"/>
      <c r="S25" s="207">
        <f>SUM(O25:R25)</f>
        <v>0</v>
      </c>
      <c r="T25" s="207">
        <f>N25-S25</f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f t="shared" si="1"/>
        <v>0</v>
      </c>
      <c r="AF25" s="132"/>
      <c r="AG25" s="132"/>
    </row>
    <row r="26" spans="1:33" s="133" customFormat="1" ht="11.25" customHeight="1" x14ac:dyDescent="0.15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f>SUM(F26:M26)</f>
        <v>0</v>
      </c>
      <c r="O26" s="207">
        <f>SUM(AF26:AG26)</f>
        <v>0</v>
      </c>
      <c r="P26" s="207">
        <f>TRUNC(IF(AE26=0,0,IF(AE26&lt;=1650,1650,IF(AE26&gt;=15000,15000,AE26)))*SFRate+0.5)</f>
        <v>0</v>
      </c>
      <c r="Q26" s="207"/>
      <c r="R26" s="130"/>
      <c r="S26" s="207">
        <f>SUM(O26:R26)</f>
        <v>0</v>
      </c>
      <c r="T26" s="207">
        <f>N26-S26</f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f t="shared" si="1"/>
        <v>0</v>
      </c>
      <c r="AF26" s="132"/>
      <c r="AG26" s="132"/>
    </row>
    <row r="27" spans="1:33" s="133" customFormat="1" ht="11.25" customHeight="1" x14ac:dyDescent="0.15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f>SUM(F27:M27)</f>
        <v>0</v>
      </c>
      <c r="O27" s="207">
        <f>SUM(AF27:AG27)</f>
        <v>0</v>
      </c>
      <c r="P27" s="207">
        <f>TRUNC(IF(AE27=0,0,IF(AE27&lt;=1650,1650,IF(AE27&gt;=15000,15000,AE27)))*SFRate+0.5)</f>
        <v>0</v>
      </c>
      <c r="Q27" s="207"/>
      <c r="R27" s="130"/>
      <c r="S27" s="207">
        <f>SUM(O27:R27)</f>
        <v>0</v>
      </c>
      <c r="T27" s="207">
        <f>N27-S27</f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f t="shared" si="1"/>
        <v>0</v>
      </c>
      <c r="AF27" s="132"/>
      <c r="AG27" s="132"/>
    </row>
    <row r="28" spans="1:33" s="133" customFormat="1" ht="11.25" customHeight="1" x14ac:dyDescent="0.15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f t="shared" si="1"/>
        <v>0</v>
      </c>
      <c r="AF28" s="132"/>
      <c r="AG28" s="132"/>
    </row>
    <row r="29" spans="1:33" s="133" customFormat="1" ht="15" customHeight="1" thickBot="1" x14ac:dyDescent="0.2">
      <c r="A29" s="166"/>
      <c r="B29" s="167"/>
      <c r="C29" s="168"/>
      <c r="D29" s="169"/>
      <c r="E29" s="170"/>
      <c r="F29" s="171">
        <f t="shared" ref="F29:T29" si="6">SUM(F6:F28)</f>
        <v>537070</v>
      </c>
      <c r="G29" s="171">
        <f t="shared" si="6"/>
        <v>19704</v>
      </c>
      <c r="H29" s="171">
        <f t="shared" si="6"/>
        <v>15500</v>
      </c>
      <c r="I29" s="171">
        <f t="shared" si="6"/>
        <v>12000</v>
      </c>
      <c r="J29" s="171">
        <f>SUM(J6:J28)</f>
        <v>16000</v>
      </c>
      <c r="K29" s="171">
        <f>SUM(K6:K28)</f>
        <v>24350</v>
      </c>
      <c r="L29" s="171">
        <f>SUM(L6:L28)</f>
        <v>16500</v>
      </c>
      <c r="M29" s="171">
        <f t="shared" si="6"/>
        <v>19500</v>
      </c>
      <c r="N29" s="171">
        <f t="shared" si="6"/>
        <v>660624</v>
      </c>
      <c r="O29" s="171">
        <f t="shared" si="6"/>
        <v>30293</v>
      </c>
      <c r="P29" s="171">
        <f t="shared" si="6"/>
        <v>10278</v>
      </c>
      <c r="Q29" s="171">
        <f t="shared" si="6"/>
        <v>0</v>
      </c>
      <c r="R29" s="171">
        <f t="shared" si="6"/>
        <v>0</v>
      </c>
      <c r="S29" s="171">
        <f t="shared" si="6"/>
        <v>40571</v>
      </c>
      <c r="T29" s="171">
        <f t="shared" si="6"/>
        <v>620053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 x14ac:dyDescent="0.15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27" type="noConversion"/>
  <printOptions horizontalCentered="1"/>
  <pageMargins left="0" right="0" top="0.31496062992125984" bottom="0.39370078740157483" header="0.23622047244094491" footer="0"/>
  <pageSetup paperSize="9" scale="75" fitToHeight="20" orientation="landscape" blackAndWhite="1" r:id="rId1"/>
  <headerFooter alignWithMargins="0">
    <oddFooter>&amp;LPayroll detail&amp;RPage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2">
    <tabColor indexed="48"/>
    <pageSetUpPr fitToPage="1"/>
  </sheetPr>
  <dimension ref="A1:AL26"/>
  <sheetViews>
    <sheetView topLeftCell="S1" workbookViewId="0">
      <selection activeCell="AJ13" sqref="AJ13"/>
    </sheetView>
  </sheetViews>
  <sheetFormatPr defaultRowHeight="21.75" x14ac:dyDescent="0.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 x14ac:dyDescent="0.2">
      <c r="A1" s="139" t="str">
        <f>CompanyProfile!$C$2</f>
        <v>บริษัท ตัวอย่าง จำกัด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 x14ac:dyDescent="0.2">
      <c r="A2" s="143" t="str">
        <f>"รายละเอียดประกอบการจ่ายเงินเดือน  ประจำเดือน"&amp;TEXT(T2,"ดดดด bbbb")</f>
        <v>รายละเอียดประกอบการจ่ายเงินเดือน  ประจำเดือนมีนาคม 2560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f>PDate</f>
        <v>42809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214</v>
      </c>
      <c r="AF2" s="307" t="s">
        <v>52</v>
      </c>
      <c r="AG2" s="307" t="s">
        <v>52</v>
      </c>
      <c r="AH2" s="146"/>
      <c r="AI2" s="146"/>
      <c r="AJ2" s="146"/>
      <c r="AK2" s="146"/>
      <c r="AL2" s="146"/>
    </row>
    <row r="3" spans="1:38" s="141" customFormat="1" ht="8.25" customHeight="1" x14ac:dyDescent="0.2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 x14ac:dyDescent="0.15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152" t="s">
        <v>171</v>
      </c>
      <c r="G4" s="153"/>
      <c r="H4" s="153"/>
      <c r="I4" s="153"/>
      <c r="J4" s="153"/>
      <c r="K4" s="153"/>
      <c r="L4" s="153"/>
      <c r="M4" s="153"/>
      <c r="N4" s="153"/>
      <c r="O4" s="153" t="s">
        <v>172</v>
      </c>
      <c r="P4" s="153"/>
      <c r="Q4" s="153"/>
      <c r="R4" s="153"/>
      <c r="S4" s="153"/>
      <c r="T4" s="154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215</v>
      </c>
      <c r="AF4" s="309" t="s">
        <v>299</v>
      </c>
      <c r="AG4" s="309" t="s">
        <v>299</v>
      </c>
      <c r="AH4" s="157"/>
      <c r="AI4" s="157"/>
      <c r="AJ4" s="157"/>
      <c r="AK4" s="157"/>
      <c r="AL4" s="157"/>
    </row>
    <row r="5" spans="1:38" s="214" customFormat="1" ht="11.25" x14ac:dyDescent="0.15">
      <c r="A5" s="158" t="s">
        <v>126</v>
      </c>
      <c r="B5" s="159"/>
      <c r="C5" s="160" t="s">
        <v>179</v>
      </c>
      <c r="D5" s="161"/>
      <c r="E5" s="162"/>
      <c r="F5" s="163" t="s">
        <v>306</v>
      </c>
      <c r="G5" s="138" t="s">
        <v>51</v>
      </c>
      <c r="H5" s="138" t="s">
        <v>407</v>
      </c>
      <c r="I5" s="138" t="s">
        <v>408</v>
      </c>
      <c r="J5" s="138" t="s">
        <v>504</v>
      </c>
      <c r="K5" s="138" t="s">
        <v>438</v>
      </c>
      <c r="L5" s="138" t="s">
        <v>352</v>
      </c>
      <c r="M5" s="138" t="s">
        <v>53</v>
      </c>
      <c r="N5" s="320" t="s">
        <v>57</v>
      </c>
      <c r="O5" s="320" t="s">
        <v>174</v>
      </c>
      <c r="P5" s="320" t="s">
        <v>55</v>
      </c>
      <c r="Q5" s="320" t="s">
        <v>176</v>
      </c>
      <c r="R5" s="138" t="s">
        <v>53</v>
      </c>
      <c r="S5" s="320" t="s">
        <v>307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55</v>
      </c>
      <c r="AF5" s="310" t="s">
        <v>214</v>
      </c>
      <c r="AG5" s="310" t="s">
        <v>300</v>
      </c>
    </row>
    <row r="6" spans="1:38" s="133" customFormat="1" ht="11.25" customHeight="1" x14ac:dyDescent="0.15">
      <c r="A6" s="123">
        <v>1</v>
      </c>
      <c r="B6" s="202">
        <v>1001</v>
      </c>
      <c r="C6" s="200" t="s">
        <v>409</v>
      </c>
      <c r="D6" s="200" t="s">
        <v>411</v>
      </c>
      <c r="E6" s="200" t="s">
        <v>444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f>SUM(F6:M6)</f>
        <v>171500</v>
      </c>
      <c r="O6" s="207">
        <f>SUM(AF6:AG6)</f>
        <v>20601</v>
      </c>
      <c r="P6" s="207">
        <f t="shared" ref="P6:P20" si="0">TRUNC(IF(AE6=0,0,IF(AE6&lt;=1650,1650,IF(AE6&gt;=15000,15000,AE6)))*SFRate+0.5)</f>
        <v>750</v>
      </c>
      <c r="Q6" s="207"/>
      <c r="R6" s="130"/>
      <c r="S6" s="207">
        <f>SUM(O6:R6)</f>
        <v>21351</v>
      </c>
      <c r="T6" s="207">
        <f>N6-S6</f>
        <v>150149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f>F6+H6+I6+K6</f>
        <v>157500</v>
      </c>
      <c r="AF6" s="132">
        <v>18467</v>
      </c>
      <c r="AG6" s="132">
        <v>2134</v>
      </c>
    </row>
    <row r="7" spans="1:38" s="133" customFormat="1" ht="11.25" customHeight="1" x14ac:dyDescent="0.15">
      <c r="A7" s="123">
        <v>2</v>
      </c>
      <c r="B7" s="202">
        <v>1002</v>
      </c>
      <c r="C7" s="200" t="s">
        <v>409</v>
      </c>
      <c r="D7" s="200" t="s">
        <v>412</v>
      </c>
      <c r="E7" s="200" t="s">
        <v>445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f>SUM(F7:M7)</f>
        <v>113000</v>
      </c>
      <c r="O7" s="207">
        <f>SUM(AF7:AG7)</f>
        <v>7412</v>
      </c>
      <c r="P7" s="207">
        <f t="shared" si="0"/>
        <v>750</v>
      </c>
      <c r="Q7" s="207"/>
      <c r="R7" s="130"/>
      <c r="S7" s="207">
        <f>SUM(O7:R7)</f>
        <v>8162</v>
      </c>
      <c r="T7" s="207">
        <f>N7-S7</f>
        <v>104838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f t="shared" ref="AE7:AE24" si="1">F7+H7+I7+K7</f>
        <v>95000</v>
      </c>
      <c r="AF7" s="132">
        <v>5612</v>
      </c>
      <c r="AG7" s="132">
        <v>1800</v>
      </c>
    </row>
    <row r="8" spans="1:38" s="133" customFormat="1" ht="11.25" customHeight="1" x14ac:dyDescent="0.15">
      <c r="A8" s="123">
        <v>3</v>
      </c>
      <c r="B8" s="202">
        <v>1003</v>
      </c>
      <c r="C8" s="200" t="s">
        <v>409</v>
      </c>
      <c r="D8" s="200" t="s">
        <v>413</v>
      </c>
      <c r="E8" s="200" t="s">
        <v>446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f>SUM(F8:M8)</f>
        <v>12000</v>
      </c>
      <c r="O8" s="207">
        <f>SUM(AF8:AG8)</f>
        <v>0</v>
      </c>
      <c r="P8" s="207">
        <f t="shared" si="0"/>
        <v>600</v>
      </c>
      <c r="Q8" s="207"/>
      <c r="R8" s="130"/>
      <c r="S8" s="207">
        <f>SUM(O8:R8)</f>
        <v>600</v>
      </c>
      <c r="T8" s="207">
        <f>N8-S8</f>
        <v>11400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f t="shared" si="1"/>
        <v>12000</v>
      </c>
      <c r="AF8" s="132"/>
      <c r="AG8" s="132"/>
    </row>
    <row r="9" spans="1:38" s="133" customFormat="1" ht="11.25" customHeight="1" x14ac:dyDescent="0.15">
      <c r="A9" s="123">
        <v>4</v>
      </c>
      <c r="B9" s="202">
        <v>1004</v>
      </c>
      <c r="C9" s="200" t="s">
        <v>166</v>
      </c>
      <c r="D9" s="200" t="s">
        <v>414</v>
      </c>
      <c r="E9" s="200" t="s">
        <v>447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f t="shared" ref="N9:N20" si="2">SUM(F9:M9)</f>
        <v>38896</v>
      </c>
      <c r="O9" s="207">
        <f t="shared" ref="O9:O20" si="3">SUM(AF9:AG9)</f>
        <v>373</v>
      </c>
      <c r="P9" s="207">
        <f t="shared" si="0"/>
        <v>750</v>
      </c>
      <c r="Q9" s="207"/>
      <c r="R9" s="130"/>
      <c r="S9" s="207">
        <f t="shared" ref="S9:S20" si="4">SUM(O9:R9)</f>
        <v>1123</v>
      </c>
      <c r="T9" s="207">
        <f t="shared" ref="T9:T20" si="5">N9-S9</f>
        <v>37773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f t="shared" si="1"/>
        <v>38896</v>
      </c>
      <c r="AF9" s="132">
        <v>373</v>
      </c>
      <c r="AG9" s="132">
        <v>0</v>
      </c>
    </row>
    <row r="10" spans="1:38" s="133" customFormat="1" ht="11.25" customHeight="1" x14ac:dyDescent="0.15">
      <c r="A10" s="123">
        <v>5</v>
      </c>
      <c r="B10" s="202">
        <v>1008</v>
      </c>
      <c r="C10" s="200" t="s">
        <v>166</v>
      </c>
      <c r="D10" s="200" t="s">
        <v>418</v>
      </c>
      <c r="E10" s="200" t="s">
        <v>455</v>
      </c>
      <c r="F10" s="128">
        <v>6000</v>
      </c>
      <c r="G10" s="129">
        <v>0</v>
      </c>
      <c r="H10" s="130"/>
      <c r="I10" s="130"/>
      <c r="J10" s="129"/>
      <c r="K10" s="129"/>
      <c r="L10" s="129"/>
      <c r="M10" s="130"/>
      <c r="N10" s="207">
        <f t="shared" si="2"/>
        <v>6000</v>
      </c>
      <c r="O10" s="207">
        <f t="shared" si="3"/>
        <v>0</v>
      </c>
      <c r="P10" s="207">
        <f t="shared" si="0"/>
        <v>300</v>
      </c>
      <c r="Q10" s="207"/>
      <c r="R10" s="130"/>
      <c r="S10" s="207">
        <f t="shared" si="4"/>
        <v>300</v>
      </c>
      <c r="T10" s="207">
        <f t="shared" si="5"/>
        <v>5700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f t="shared" si="1"/>
        <v>6000</v>
      </c>
      <c r="AF10" s="132"/>
      <c r="AG10" s="132"/>
    </row>
    <row r="11" spans="1:38" s="133" customFormat="1" ht="11.25" customHeight="1" x14ac:dyDescent="0.15">
      <c r="A11" s="123">
        <v>6</v>
      </c>
      <c r="B11" s="202">
        <v>1010</v>
      </c>
      <c r="C11" s="200" t="s">
        <v>409</v>
      </c>
      <c r="D11" s="200" t="s">
        <v>420</v>
      </c>
      <c r="E11" s="200" t="s">
        <v>457</v>
      </c>
      <c r="F11" s="128">
        <v>32760</v>
      </c>
      <c r="G11" s="128">
        <v>850</v>
      </c>
      <c r="H11" s="130">
        <v>3000</v>
      </c>
      <c r="I11" s="130">
        <v>1500</v>
      </c>
      <c r="J11" s="129">
        <v>2500</v>
      </c>
      <c r="K11" s="129">
        <v>7850</v>
      </c>
      <c r="L11" s="129"/>
      <c r="M11" s="130"/>
      <c r="N11" s="207">
        <f t="shared" si="2"/>
        <v>48460</v>
      </c>
      <c r="O11" s="207">
        <f t="shared" si="3"/>
        <v>1330</v>
      </c>
      <c r="P11" s="207">
        <f t="shared" si="0"/>
        <v>750</v>
      </c>
      <c r="Q11" s="207"/>
      <c r="R11" s="130"/>
      <c r="S11" s="207">
        <f t="shared" si="4"/>
        <v>2080</v>
      </c>
      <c r="T11" s="207">
        <f t="shared" si="5"/>
        <v>46380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f t="shared" si="1"/>
        <v>45110</v>
      </c>
      <c r="AF11" s="132">
        <v>995</v>
      </c>
      <c r="AG11" s="132">
        <v>335</v>
      </c>
    </row>
    <row r="12" spans="1:38" s="133" customFormat="1" ht="11.25" customHeight="1" x14ac:dyDescent="0.15">
      <c r="A12" s="123">
        <v>7</v>
      </c>
      <c r="B12" s="202">
        <v>1011</v>
      </c>
      <c r="C12" s="200" t="s">
        <v>409</v>
      </c>
      <c r="D12" s="200" t="s">
        <v>421</v>
      </c>
      <c r="E12" s="200" t="s">
        <v>458</v>
      </c>
      <c r="F12" s="128">
        <v>7554</v>
      </c>
      <c r="G12" s="129">
        <v>0</v>
      </c>
      <c r="H12" s="130"/>
      <c r="I12" s="130"/>
      <c r="J12" s="129"/>
      <c r="K12" s="129"/>
      <c r="L12" s="129"/>
      <c r="M12" s="130"/>
      <c r="N12" s="207">
        <f t="shared" si="2"/>
        <v>7554</v>
      </c>
      <c r="O12" s="207">
        <f t="shared" si="3"/>
        <v>0</v>
      </c>
      <c r="P12" s="207">
        <f t="shared" si="0"/>
        <v>378</v>
      </c>
      <c r="Q12" s="207"/>
      <c r="R12" s="130"/>
      <c r="S12" s="207">
        <f t="shared" si="4"/>
        <v>378</v>
      </c>
      <c r="T12" s="207">
        <f t="shared" si="5"/>
        <v>7176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f t="shared" si="1"/>
        <v>7554</v>
      </c>
      <c r="AF12" s="132"/>
      <c r="AG12" s="132"/>
    </row>
    <row r="13" spans="1:38" s="133" customFormat="1" ht="11.25" customHeight="1" x14ac:dyDescent="0.15">
      <c r="A13" s="123">
        <v>8</v>
      </c>
      <c r="B13" s="202">
        <v>1012</v>
      </c>
      <c r="C13" s="200" t="s">
        <v>166</v>
      </c>
      <c r="D13" s="200" t="s">
        <v>422</v>
      </c>
      <c r="E13" s="200" t="s">
        <v>459</v>
      </c>
      <c r="F13" s="128">
        <v>28000</v>
      </c>
      <c r="G13" s="129">
        <v>0</v>
      </c>
      <c r="H13" s="130"/>
      <c r="I13" s="130"/>
      <c r="J13" s="130">
        <v>1500</v>
      </c>
      <c r="K13" s="130">
        <v>1500</v>
      </c>
      <c r="L13" s="129"/>
      <c r="M13" s="130"/>
      <c r="N13" s="207">
        <f t="shared" si="2"/>
        <v>31000</v>
      </c>
      <c r="O13" s="207">
        <f t="shared" si="3"/>
        <v>0</v>
      </c>
      <c r="P13" s="207">
        <f t="shared" si="0"/>
        <v>750</v>
      </c>
      <c r="Q13" s="207"/>
      <c r="R13" s="130"/>
      <c r="S13" s="207">
        <f t="shared" si="4"/>
        <v>750</v>
      </c>
      <c r="T13" s="207">
        <f t="shared" si="5"/>
        <v>30250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f t="shared" si="1"/>
        <v>29500</v>
      </c>
      <c r="AF13" s="132"/>
      <c r="AG13" s="132"/>
    </row>
    <row r="14" spans="1:38" s="133" customFormat="1" ht="11.25" customHeight="1" x14ac:dyDescent="0.15">
      <c r="A14" s="123">
        <v>9</v>
      </c>
      <c r="B14" s="202">
        <v>1013</v>
      </c>
      <c r="C14" s="200" t="s">
        <v>166</v>
      </c>
      <c r="D14" s="200" t="s">
        <v>423</v>
      </c>
      <c r="E14" s="200" t="s">
        <v>460</v>
      </c>
      <c r="F14" s="128">
        <v>17000</v>
      </c>
      <c r="G14" s="129">
        <v>0</v>
      </c>
      <c r="H14" s="130"/>
      <c r="I14" s="130"/>
      <c r="J14" s="130">
        <v>1500</v>
      </c>
      <c r="K14" s="130">
        <v>1500</v>
      </c>
      <c r="L14" s="129"/>
      <c r="M14" s="130"/>
      <c r="N14" s="207">
        <f t="shared" si="2"/>
        <v>20000</v>
      </c>
      <c r="O14" s="207">
        <f t="shared" si="3"/>
        <v>0</v>
      </c>
      <c r="P14" s="207">
        <f t="shared" si="0"/>
        <v>750</v>
      </c>
      <c r="Q14" s="207"/>
      <c r="R14" s="130"/>
      <c r="S14" s="207">
        <f t="shared" si="4"/>
        <v>750</v>
      </c>
      <c r="T14" s="207">
        <f t="shared" si="5"/>
        <v>19250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f t="shared" si="1"/>
        <v>18500</v>
      </c>
      <c r="AF14" s="132"/>
      <c r="AG14" s="132"/>
    </row>
    <row r="15" spans="1:38" s="133" customFormat="1" ht="11.25" customHeight="1" x14ac:dyDescent="0.15">
      <c r="A15" s="123">
        <v>10</v>
      </c>
      <c r="B15" s="202">
        <v>1014</v>
      </c>
      <c r="C15" s="200" t="s">
        <v>409</v>
      </c>
      <c r="D15" s="200" t="s">
        <v>424</v>
      </c>
      <c r="E15" s="200" t="s">
        <v>461</v>
      </c>
      <c r="F15" s="128">
        <v>15000</v>
      </c>
      <c r="G15" s="128">
        <v>7554</v>
      </c>
      <c r="H15" s="130"/>
      <c r="I15" s="130"/>
      <c r="J15" s="129"/>
      <c r="K15" s="129"/>
      <c r="L15" s="129"/>
      <c r="M15" s="130"/>
      <c r="N15" s="207">
        <f t="shared" si="2"/>
        <v>22554</v>
      </c>
      <c r="O15" s="207">
        <f t="shared" si="3"/>
        <v>0</v>
      </c>
      <c r="P15" s="207">
        <f t="shared" si="0"/>
        <v>750</v>
      </c>
      <c r="Q15" s="207"/>
      <c r="R15" s="130"/>
      <c r="S15" s="207">
        <f t="shared" si="4"/>
        <v>750</v>
      </c>
      <c r="T15" s="207">
        <f t="shared" si="5"/>
        <v>21804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f t="shared" si="1"/>
        <v>15000</v>
      </c>
      <c r="AF15" s="132"/>
      <c r="AG15" s="132"/>
    </row>
    <row r="16" spans="1:38" s="133" customFormat="1" ht="11.25" customHeight="1" x14ac:dyDescent="0.15">
      <c r="A16" s="123">
        <v>11</v>
      </c>
      <c r="B16" s="202">
        <v>1015</v>
      </c>
      <c r="C16" s="200" t="s">
        <v>166</v>
      </c>
      <c r="D16" s="200" t="s">
        <v>410</v>
      </c>
      <c r="E16" s="200" t="s">
        <v>462</v>
      </c>
      <c r="F16" s="128">
        <v>40000</v>
      </c>
      <c r="G16" s="128">
        <v>856</v>
      </c>
      <c r="H16" s="130"/>
      <c r="I16" s="130"/>
      <c r="J16" s="129"/>
      <c r="K16" s="129"/>
      <c r="L16" s="129"/>
      <c r="M16" s="130"/>
      <c r="N16" s="207">
        <f t="shared" si="2"/>
        <v>40856</v>
      </c>
      <c r="O16" s="207">
        <f t="shared" si="3"/>
        <v>560</v>
      </c>
      <c r="P16" s="207">
        <f t="shared" si="0"/>
        <v>750</v>
      </c>
      <c r="Q16" s="207"/>
      <c r="R16" s="130"/>
      <c r="S16" s="207">
        <f t="shared" si="4"/>
        <v>1310</v>
      </c>
      <c r="T16" s="207">
        <f t="shared" si="5"/>
        <v>39546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f t="shared" si="1"/>
        <v>40000</v>
      </c>
      <c r="AF16" s="132">
        <v>475</v>
      </c>
      <c r="AG16" s="132">
        <v>85</v>
      </c>
    </row>
    <row r="17" spans="1:33" s="133" customFormat="1" ht="11.25" customHeight="1" x14ac:dyDescent="0.15">
      <c r="A17" s="123">
        <v>12</v>
      </c>
      <c r="B17" s="202">
        <v>1016</v>
      </c>
      <c r="C17" s="200" t="s">
        <v>166</v>
      </c>
      <c r="D17" s="200" t="s">
        <v>411</v>
      </c>
      <c r="E17" s="200" t="s">
        <v>463</v>
      </c>
      <c r="F17" s="128">
        <v>32760</v>
      </c>
      <c r="G17" s="128">
        <v>4588</v>
      </c>
      <c r="H17" s="130">
        <v>3000</v>
      </c>
      <c r="I17" s="130"/>
      <c r="J17" s="129"/>
      <c r="K17" s="129"/>
      <c r="L17" s="129"/>
      <c r="M17" s="130"/>
      <c r="N17" s="207">
        <f t="shared" si="2"/>
        <v>40348</v>
      </c>
      <c r="O17" s="207">
        <f t="shared" si="3"/>
        <v>17</v>
      </c>
      <c r="P17" s="207">
        <f t="shared" si="0"/>
        <v>750</v>
      </c>
      <c r="Q17" s="207"/>
      <c r="R17" s="130"/>
      <c r="S17" s="207">
        <f t="shared" si="4"/>
        <v>767</v>
      </c>
      <c r="T17" s="207">
        <f t="shared" si="5"/>
        <v>39581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f t="shared" si="1"/>
        <v>35760</v>
      </c>
      <c r="AF17" s="132">
        <v>247</v>
      </c>
      <c r="AG17" s="132">
        <v>-230</v>
      </c>
    </row>
    <row r="18" spans="1:33" s="133" customFormat="1" ht="11.25" customHeight="1" x14ac:dyDescent="0.15">
      <c r="A18" s="123">
        <v>13</v>
      </c>
      <c r="B18" s="202">
        <v>1017</v>
      </c>
      <c r="C18" s="200" t="s">
        <v>166</v>
      </c>
      <c r="D18" s="200" t="s">
        <v>412</v>
      </c>
      <c r="E18" s="200" t="s">
        <v>464</v>
      </c>
      <c r="F18" s="128">
        <v>18550</v>
      </c>
      <c r="G18" s="128">
        <v>2356</v>
      </c>
      <c r="H18" s="130">
        <v>1500</v>
      </c>
      <c r="I18" s="130">
        <v>1500</v>
      </c>
      <c r="J18" s="129"/>
      <c r="K18" s="129"/>
      <c r="L18" s="129"/>
      <c r="M18" s="130"/>
      <c r="N18" s="207">
        <f t="shared" si="2"/>
        <v>23906</v>
      </c>
      <c r="O18" s="207">
        <f t="shared" si="3"/>
        <v>0</v>
      </c>
      <c r="P18" s="207">
        <f t="shared" si="0"/>
        <v>750</v>
      </c>
      <c r="Q18" s="207"/>
      <c r="R18" s="130"/>
      <c r="S18" s="207">
        <f t="shared" si="4"/>
        <v>750</v>
      </c>
      <c r="T18" s="207">
        <f t="shared" si="5"/>
        <v>23156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f t="shared" si="1"/>
        <v>21550</v>
      </c>
      <c r="AF18" s="132"/>
      <c r="AG18" s="132"/>
    </row>
    <row r="19" spans="1:33" s="133" customFormat="1" ht="11.25" customHeight="1" x14ac:dyDescent="0.15">
      <c r="A19" s="123">
        <v>14</v>
      </c>
      <c r="B19" s="202">
        <v>1018</v>
      </c>
      <c r="C19" s="200" t="s">
        <v>166</v>
      </c>
      <c r="D19" s="200" t="s">
        <v>413</v>
      </c>
      <c r="E19" s="200" t="s">
        <v>465</v>
      </c>
      <c r="F19" s="128">
        <v>18550</v>
      </c>
      <c r="G19" s="129">
        <v>0</v>
      </c>
      <c r="H19" s="130">
        <v>1500</v>
      </c>
      <c r="I19" s="130">
        <v>1500</v>
      </c>
      <c r="J19" s="129"/>
      <c r="K19" s="129"/>
      <c r="L19" s="129"/>
      <c r="M19" s="130"/>
      <c r="N19" s="207">
        <f t="shared" si="2"/>
        <v>21550</v>
      </c>
      <c r="O19" s="207">
        <f t="shared" si="3"/>
        <v>0</v>
      </c>
      <c r="P19" s="207">
        <f t="shared" si="0"/>
        <v>750</v>
      </c>
      <c r="Q19" s="207"/>
      <c r="R19" s="130"/>
      <c r="S19" s="207">
        <f t="shared" si="4"/>
        <v>750</v>
      </c>
      <c r="T19" s="207">
        <f t="shared" si="5"/>
        <v>20800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f t="shared" si="1"/>
        <v>21550</v>
      </c>
      <c r="AF19" s="132"/>
      <c r="AG19" s="132"/>
    </row>
    <row r="20" spans="1:33" s="133" customFormat="1" ht="11.25" customHeight="1" x14ac:dyDescent="0.15">
      <c r="A20" s="123">
        <v>15</v>
      </c>
      <c r="B20" s="202">
        <v>1019</v>
      </c>
      <c r="C20" s="200" t="s">
        <v>166</v>
      </c>
      <c r="D20" s="200" t="s">
        <v>414</v>
      </c>
      <c r="E20" s="200" t="s">
        <v>466</v>
      </c>
      <c r="F20" s="128">
        <v>35000</v>
      </c>
      <c r="G20" s="129">
        <v>1000</v>
      </c>
      <c r="H20" s="130">
        <v>2000</v>
      </c>
      <c r="I20" s="130">
        <v>3000</v>
      </c>
      <c r="J20" s="130">
        <v>4000</v>
      </c>
      <c r="K20" s="130">
        <v>5000</v>
      </c>
      <c r="L20" s="130">
        <v>6000</v>
      </c>
      <c r="M20" s="130">
        <v>7000</v>
      </c>
      <c r="N20" s="207">
        <f t="shared" si="2"/>
        <v>63000</v>
      </c>
      <c r="O20" s="207">
        <f t="shared" si="3"/>
        <v>0</v>
      </c>
      <c r="P20" s="207">
        <f t="shared" si="0"/>
        <v>750</v>
      </c>
      <c r="Q20" s="207"/>
      <c r="R20" s="130"/>
      <c r="S20" s="207">
        <f t="shared" si="4"/>
        <v>750</v>
      </c>
      <c r="T20" s="207">
        <f t="shared" si="5"/>
        <v>62250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f t="shared" si="1"/>
        <v>45000</v>
      </c>
      <c r="AF20" s="132"/>
      <c r="AG20" s="132"/>
    </row>
    <row r="21" spans="1:33" s="133" customFormat="1" ht="11.25" customHeight="1" x14ac:dyDescent="0.15">
      <c r="A21" s="123"/>
      <c r="B21" s="202"/>
      <c r="C21" s="200"/>
      <c r="D21" s="200"/>
      <c r="E21" s="200"/>
      <c r="F21" s="128"/>
      <c r="G21" s="129"/>
      <c r="H21" s="130"/>
      <c r="I21" s="130"/>
      <c r="J21" s="129"/>
      <c r="K21" s="129"/>
      <c r="L21" s="129"/>
      <c r="M21" s="130"/>
      <c r="N21" s="207">
        <f>SUM(F21:M21)</f>
        <v>0</v>
      </c>
      <c r="O21" s="207">
        <f>SUM(AF21:AG21)</f>
        <v>0</v>
      </c>
      <c r="P21" s="207">
        <f>TRUNC(IF(AE21=0,0,IF(AE21&lt;=1650,1650,IF(AE21&gt;=15000,15000,AE21)))*SFRate+0.5)</f>
        <v>0</v>
      </c>
      <c r="Q21" s="207"/>
      <c r="R21" s="130"/>
      <c r="S21" s="207">
        <f>SUM(O21:R21)</f>
        <v>0</v>
      </c>
      <c r="T21" s="207">
        <f>N21-S21</f>
        <v>0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f t="shared" si="1"/>
        <v>0</v>
      </c>
      <c r="AF21" s="132"/>
      <c r="AG21" s="132"/>
    </row>
    <row r="22" spans="1:33" s="133" customFormat="1" ht="11.25" customHeight="1" x14ac:dyDescent="0.15">
      <c r="A22" s="123"/>
      <c r="B22" s="202"/>
      <c r="C22" s="200"/>
      <c r="D22" s="200"/>
      <c r="E22" s="200"/>
      <c r="F22" s="128"/>
      <c r="G22" s="129"/>
      <c r="H22" s="130"/>
      <c r="I22" s="130"/>
      <c r="J22" s="129"/>
      <c r="K22" s="129"/>
      <c r="L22" s="129"/>
      <c r="M22" s="130"/>
      <c r="N22" s="207">
        <f>SUM(F22:M22)</f>
        <v>0</v>
      </c>
      <c r="O22" s="207">
        <f>SUM(AF22:AG22)</f>
        <v>0</v>
      </c>
      <c r="P22" s="207">
        <f>TRUNC(IF(AE22=0,0,IF(AE22&lt;=1650,1650,IF(AE22&gt;=15000,15000,AE22)))*SFRate+0.5)</f>
        <v>0</v>
      </c>
      <c r="Q22" s="207"/>
      <c r="R22" s="130"/>
      <c r="S22" s="207">
        <f>SUM(O22:R22)</f>
        <v>0</v>
      </c>
      <c r="T22" s="207">
        <f>N22-S22</f>
        <v>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f t="shared" si="1"/>
        <v>0</v>
      </c>
      <c r="AF22" s="132"/>
      <c r="AG22" s="132"/>
    </row>
    <row r="23" spans="1:33" s="133" customFormat="1" ht="11.25" customHeight="1" x14ac:dyDescent="0.15">
      <c r="A23" s="123"/>
      <c r="B23" s="202"/>
      <c r="C23" s="200"/>
      <c r="D23" s="200"/>
      <c r="E23" s="200"/>
      <c r="F23" s="128"/>
      <c r="G23" s="129"/>
      <c r="H23" s="130"/>
      <c r="I23" s="130"/>
      <c r="J23" s="129"/>
      <c r="K23" s="129"/>
      <c r="L23" s="129"/>
      <c r="M23" s="130"/>
      <c r="N23" s="207">
        <f>SUM(F23:M23)</f>
        <v>0</v>
      </c>
      <c r="O23" s="207">
        <f>SUM(AF23:AG23)</f>
        <v>0</v>
      </c>
      <c r="P23" s="207">
        <f>TRUNC(IF(AE23=0,0,IF(AE23&lt;=1650,1650,IF(AE23&gt;=15000,15000,AE23)))*SFRate+0.5)</f>
        <v>0</v>
      </c>
      <c r="Q23" s="207"/>
      <c r="R23" s="130"/>
      <c r="S23" s="207">
        <f>SUM(O23:R23)</f>
        <v>0</v>
      </c>
      <c r="T23" s="207">
        <f>N23-S23</f>
        <v>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f t="shared" si="1"/>
        <v>0</v>
      </c>
      <c r="AF23" s="132"/>
      <c r="AG23" s="132"/>
    </row>
    <row r="24" spans="1:33" s="133" customFormat="1" ht="11.25" customHeight="1" x14ac:dyDescent="0.15">
      <c r="A24" s="123"/>
      <c r="B24" s="202"/>
      <c r="C24" s="200"/>
      <c r="D24" s="200"/>
      <c r="E24" s="200"/>
      <c r="F24" s="128"/>
      <c r="G24" s="129"/>
      <c r="H24" s="130"/>
      <c r="I24" s="130"/>
      <c r="J24" s="129"/>
      <c r="K24" s="129"/>
      <c r="L24" s="129"/>
      <c r="M24" s="130"/>
      <c r="N24" s="207"/>
      <c r="O24" s="207"/>
      <c r="P24" s="207"/>
      <c r="Q24" s="207"/>
      <c r="R24" s="130"/>
      <c r="S24" s="207"/>
      <c r="T24" s="207"/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f t="shared" si="1"/>
        <v>0</v>
      </c>
      <c r="AF24" s="132"/>
      <c r="AG24" s="132"/>
    </row>
    <row r="25" spans="1:33" s="133" customFormat="1" ht="15" customHeight="1" thickBot="1" x14ac:dyDescent="0.2">
      <c r="A25" s="166"/>
      <c r="B25" s="167"/>
      <c r="C25" s="168"/>
      <c r="D25" s="169"/>
      <c r="E25" s="170"/>
      <c r="F25" s="171">
        <f t="shared" ref="F25:T25" si="6">SUM(F6:F24)</f>
        <v>537070</v>
      </c>
      <c r="G25" s="171">
        <f t="shared" si="6"/>
        <v>19704</v>
      </c>
      <c r="H25" s="171">
        <f t="shared" si="6"/>
        <v>15500</v>
      </c>
      <c r="I25" s="171">
        <f t="shared" si="6"/>
        <v>12000</v>
      </c>
      <c r="J25" s="171">
        <f>SUM(J6:J24)</f>
        <v>16000</v>
      </c>
      <c r="K25" s="171">
        <f>SUM(K6:K24)</f>
        <v>24350</v>
      </c>
      <c r="L25" s="171">
        <f>SUM(L6:L24)</f>
        <v>16500</v>
      </c>
      <c r="M25" s="171">
        <f t="shared" si="6"/>
        <v>19500</v>
      </c>
      <c r="N25" s="171">
        <f t="shared" si="6"/>
        <v>660624</v>
      </c>
      <c r="O25" s="171">
        <f t="shared" si="6"/>
        <v>30293</v>
      </c>
      <c r="P25" s="171">
        <f t="shared" si="6"/>
        <v>10278</v>
      </c>
      <c r="Q25" s="171">
        <f t="shared" si="6"/>
        <v>0</v>
      </c>
      <c r="R25" s="171">
        <f t="shared" si="6"/>
        <v>0</v>
      </c>
      <c r="S25" s="171">
        <f t="shared" si="6"/>
        <v>40571</v>
      </c>
      <c r="T25" s="171">
        <f t="shared" si="6"/>
        <v>620053</v>
      </c>
      <c r="U25" s="132"/>
      <c r="V25" s="132"/>
      <c r="W25" s="132"/>
      <c r="X25" s="132"/>
      <c r="Y25" s="132"/>
      <c r="Z25" s="132"/>
      <c r="AA25" s="132"/>
      <c r="AB25" s="132"/>
    </row>
    <row r="26" spans="1:33" s="133" customFormat="1" ht="15" customHeight="1" thickTop="1" x14ac:dyDescent="0.15">
      <c r="A26" s="172"/>
      <c r="B26" s="164"/>
      <c r="C26" s="164"/>
      <c r="D26" s="165"/>
      <c r="E26" s="165"/>
      <c r="F26" s="131"/>
      <c r="G26" s="131"/>
      <c r="H26" s="131"/>
      <c r="I26" s="131"/>
      <c r="J26" s="131"/>
      <c r="K26" s="131"/>
      <c r="L26" s="131"/>
      <c r="M26" s="173"/>
      <c r="N26" s="131"/>
      <c r="O26" s="131"/>
      <c r="P26" s="131"/>
      <c r="Q26" s="131"/>
      <c r="R26" s="131"/>
      <c r="S26" s="131"/>
      <c r="T26" s="131"/>
      <c r="U26" s="132"/>
      <c r="V26" s="132"/>
      <c r="W26" s="132"/>
      <c r="X26" s="132"/>
      <c r="Y26" s="132"/>
      <c r="Z26" s="132"/>
      <c r="AA26" s="132"/>
      <c r="AB26" s="132"/>
    </row>
  </sheetData>
  <phoneticPr fontId="27" type="noConversion"/>
  <printOptions horizontalCentered="1"/>
  <pageMargins left="0" right="0" top="0.31496062992125984" bottom="0.39370078740157483" header="0.23622047244094491" footer="0"/>
  <pageSetup paperSize="9" scale="87" fitToHeight="36" orientation="landscape" blackAndWhite="1" horizontalDpi="360" verticalDpi="360" r:id="rId1"/>
  <headerFooter alignWithMargins="0">
    <oddFooter>&amp;LPayroll detail&amp;RPage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>
    <tabColor indexed="21"/>
    <pageSetUpPr fitToPage="1"/>
  </sheetPr>
  <dimension ref="A1:AL56"/>
  <sheetViews>
    <sheetView topLeftCell="K1" workbookViewId="0">
      <selection activeCell="O7" sqref="O7"/>
    </sheetView>
  </sheetViews>
  <sheetFormatPr defaultRowHeight="21.75" x14ac:dyDescent="0.5"/>
  <cols>
    <col min="1" max="1" width="6.140625" customWidth="1"/>
    <col min="2" max="2" width="33.85546875" customWidth="1"/>
    <col min="3" max="8" width="20.5703125" customWidth="1"/>
    <col min="9" max="9" width="23.85546875" customWidth="1"/>
    <col min="10" max="10" width="22.7109375" customWidth="1"/>
    <col min="11" max="13" width="19.85546875" customWidth="1"/>
    <col min="14" max="20" width="13.28515625" customWidth="1"/>
  </cols>
  <sheetData>
    <row r="1" spans="2:12" ht="83.25" customHeight="1" x14ac:dyDescent="0.8">
      <c r="B1" s="347" t="str">
        <f>CompanyProfile!$C$2</f>
        <v>บริษัท ตัวอย่าง จำกัด</v>
      </c>
    </row>
    <row r="2" spans="2:12" ht="31.5" x14ac:dyDescent="0.65">
      <c r="B2" s="390" t="str">
        <f>"สรุปการจ่ายเงินเดือน  ประจำเดือน"&amp;TEXT(PDate,"ดดดด bbbb")</f>
        <v>สรุปการจ่ายเงินเดือน  ประจำเดือนมีนาคม 2560</v>
      </c>
    </row>
    <row r="3" spans="2:12" ht="29.25" x14ac:dyDescent="0.6">
      <c r="B3" s="389"/>
    </row>
    <row r="4" spans="2:12" ht="22.5" thickBot="1" x14ac:dyDescent="0.55000000000000004">
      <c r="B4" s="348"/>
      <c r="C4" s="323"/>
      <c r="D4" s="323"/>
      <c r="E4" s="323"/>
      <c r="F4" s="323"/>
      <c r="I4" s="323"/>
    </row>
    <row r="5" spans="2:12" ht="30" thickTop="1" x14ac:dyDescent="0.6">
      <c r="B5" s="324" t="s">
        <v>309</v>
      </c>
      <c r="C5" s="325" t="s">
        <v>310</v>
      </c>
      <c r="D5" s="325"/>
      <c r="E5" s="325"/>
      <c r="F5" s="325"/>
      <c r="G5" s="325"/>
      <c r="H5" s="325"/>
      <c r="I5" s="325"/>
      <c r="J5" s="325"/>
      <c r="K5" s="326" t="s">
        <v>274</v>
      </c>
    </row>
    <row r="6" spans="2:12" ht="30" x14ac:dyDescent="0.65">
      <c r="B6" s="327"/>
      <c r="C6" s="360" t="str">
        <f>SheetData!F5</f>
        <v>เงินเดือน</v>
      </c>
      <c r="D6" s="462" t="str">
        <f>SheetData!G5</f>
        <v>ค่าล่วงเวลา</v>
      </c>
      <c r="E6" s="360" t="str">
        <f>SheetData!H5</f>
        <v>ค่าเช่าบ้าน</v>
      </c>
      <c r="F6" s="360" t="str">
        <f>SheetData!I5</f>
        <v>ค่าน้ำมัน</v>
      </c>
      <c r="G6" s="360" t="str">
        <f>SheetData!J5</f>
        <v>ค่าเบี้ยเลี้ยง</v>
      </c>
      <c r="H6" s="360" t="str">
        <f>SheetData!K5</f>
        <v>ค่าครองชีพ</v>
      </c>
      <c r="I6" s="462" t="str">
        <f>SheetData!L5</f>
        <v>โบนัส</v>
      </c>
      <c r="J6" s="360" t="str">
        <f>SheetData!M5</f>
        <v>อื่น ๆ</v>
      </c>
      <c r="K6" s="328" t="s">
        <v>310</v>
      </c>
    </row>
    <row r="7" spans="2:12" ht="33" x14ac:dyDescent="0.75">
      <c r="B7" s="329" t="s">
        <v>427</v>
      </c>
      <c r="C7" s="330">
        <f>SUM(F51:F54)</f>
        <v>441966</v>
      </c>
      <c r="D7" s="330">
        <f t="shared" ref="D7:J7" si="0">SUM(G51:G54)</f>
        <v>16492</v>
      </c>
      <c r="E7" s="330">
        <f t="shared" si="0"/>
        <v>14000</v>
      </c>
      <c r="F7" s="330">
        <f t="shared" si="0"/>
        <v>10500</v>
      </c>
      <c r="G7" s="330">
        <f t="shared" si="0"/>
        <v>14500</v>
      </c>
      <c r="H7" s="330">
        <f t="shared" si="0"/>
        <v>22850</v>
      </c>
      <c r="I7" s="330">
        <f t="shared" si="0"/>
        <v>16500</v>
      </c>
      <c r="J7" s="330">
        <f t="shared" si="0"/>
        <v>19500</v>
      </c>
      <c r="K7" s="331">
        <f>SUM(C7:J7)</f>
        <v>556308</v>
      </c>
    </row>
    <row r="8" spans="2:12" ht="33" x14ac:dyDescent="0.75">
      <c r="B8" s="329" t="s">
        <v>491</v>
      </c>
      <c r="C8" s="330">
        <f>F55+F56</f>
        <v>95104</v>
      </c>
      <c r="D8" s="330">
        <f t="shared" ref="D8:J8" si="1">G55+G56</f>
        <v>3212</v>
      </c>
      <c r="E8" s="330">
        <f t="shared" si="1"/>
        <v>1500</v>
      </c>
      <c r="F8" s="330">
        <f t="shared" si="1"/>
        <v>1500</v>
      </c>
      <c r="G8" s="330">
        <f t="shared" si="1"/>
        <v>1500</v>
      </c>
      <c r="H8" s="330">
        <f t="shared" si="1"/>
        <v>1500</v>
      </c>
      <c r="I8" s="330">
        <f t="shared" si="1"/>
        <v>0</v>
      </c>
      <c r="J8" s="330">
        <f t="shared" si="1"/>
        <v>0</v>
      </c>
      <c r="K8" s="331">
        <f>SUM(C8:J8)</f>
        <v>104316</v>
      </c>
    </row>
    <row r="9" spans="2:12" ht="33.75" thickBot="1" x14ac:dyDescent="0.8">
      <c r="B9" s="329"/>
      <c r="C9" s="330"/>
      <c r="D9" s="330"/>
      <c r="E9" s="330"/>
      <c r="F9" s="330"/>
      <c r="G9" s="330"/>
      <c r="H9" s="330"/>
      <c r="I9" s="330"/>
      <c r="J9" s="330"/>
      <c r="K9" s="679">
        <f>SUM(C9:J9)</f>
        <v>0</v>
      </c>
    </row>
    <row r="10" spans="2:12" ht="33" thickTop="1" thickBot="1" x14ac:dyDescent="0.7">
      <c r="B10" s="332" t="s">
        <v>203</v>
      </c>
      <c r="C10" s="333">
        <f t="shared" ref="C10:K10" si="2">SUM(C7:C9)</f>
        <v>537070</v>
      </c>
      <c r="D10" s="333">
        <f t="shared" si="2"/>
        <v>19704</v>
      </c>
      <c r="E10" s="333">
        <f t="shared" si="2"/>
        <v>15500</v>
      </c>
      <c r="F10" s="333">
        <f t="shared" si="2"/>
        <v>12000</v>
      </c>
      <c r="G10" s="333">
        <f t="shared" si="2"/>
        <v>16000</v>
      </c>
      <c r="H10" s="333">
        <f t="shared" si="2"/>
        <v>24350</v>
      </c>
      <c r="I10" s="333">
        <f t="shared" si="2"/>
        <v>16500</v>
      </c>
      <c r="J10" s="333">
        <f t="shared" si="2"/>
        <v>19500</v>
      </c>
      <c r="K10" s="334">
        <f t="shared" si="2"/>
        <v>660624</v>
      </c>
    </row>
    <row r="11" spans="2:12" ht="39" customHeight="1" thickTop="1" x14ac:dyDescent="0.5"/>
    <row r="12" spans="2:12" ht="22.5" thickBot="1" x14ac:dyDescent="0.55000000000000004">
      <c r="C12" s="335"/>
      <c r="D12" s="335"/>
      <c r="E12" s="335"/>
      <c r="F12" s="335"/>
      <c r="G12" s="335"/>
      <c r="H12" s="335"/>
      <c r="I12" s="335"/>
    </row>
    <row r="13" spans="2:12" ht="30" thickTop="1" x14ac:dyDescent="0.6">
      <c r="B13" s="324" t="s">
        <v>309</v>
      </c>
      <c r="C13" s="325" t="s">
        <v>172</v>
      </c>
      <c r="D13" s="325"/>
      <c r="E13" s="325"/>
      <c r="F13" s="325"/>
      <c r="G13" s="325"/>
      <c r="H13" s="325"/>
      <c r="I13" s="325"/>
      <c r="J13" s="325"/>
      <c r="K13" s="326" t="s">
        <v>274</v>
      </c>
      <c r="L13" s="326" t="s">
        <v>311</v>
      </c>
    </row>
    <row r="14" spans="2:12" ht="30" x14ac:dyDescent="0.65">
      <c r="B14" s="327"/>
      <c r="C14" s="361" t="str">
        <f>SheetData!O5</f>
        <v>ภาษีหัก ณ ที่จ่าย</v>
      </c>
      <c r="D14" s="361" t="str">
        <f>SheetData!P5</f>
        <v>ประกันสังคม</v>
      </c>
      <c r="E14" s="361" t="str">
        <f>SheetData!Q5</f>
        <v>สำรองเลี้ยงชีพ</v>
      </c>
      <c r="F14" s="336"/>
      <c r="G14" s="336"/>
      <c r="H14" s="336"/>
      <c r="I14" s="337"/>
      <c r="J14" s="362" t="str">
        <f>SheetData!R5</f>
        <v>อื่น ๆ</v>
      </c>
      <c r="K14" s="328" t="s">
        <v>172</v>
      </c>
      <c r="L14" s="338"/>
    </row>
    <row r="15" spans="2:12" ht="33" x14ac:dyDescent="0.75">
      <c r="B15" s="329" t="s">
        <v>427</v>
      </c>
      <c r="C15" s="330">
        <f>SUM(O51:O54)</f>
        <v>29733</v>
      </c>
      <c r="D15" s="330">
        <f>SUM(P51:P54)</f>
        <v>7050</v>
      </c>
      <c r="E15" s="330">
        <f>SUM(Q51:Q54)</f>
        <v>0</v>
      </c>
      <c r="F15" s="330"/>
      <c r="G15" s="330"/>
      <c r="H15" s="330"/>
      <c r="J15" s="339">
        <f>SUM(R51:R54)</f>
        <v>0</v>
      </c>
      <c r="K15" s="331">
        <f>SUM(C15:J15)</f>
        <v>36783</v>
      </c>
      <c r="L15" s="331">
        <f>+K7-K15</f>
        <v>519525</v>
      </c>
    </row>
    <row r="16" spans="2:12" ht="33" x14ac:dyDescent="0.75">
      <c r="B16" s="329" t="s">
        <v>491</v>
      </c>
      <c r="C16" s="330">
        <f>SUM(O55:O56)</f>
        <v>560</v>
      </c>
      <c r="D16" s="330">
        <f>SUM(P55:P56)</f>
        <v>3228</v>
      </c>
      <c r="E16" s="330">
        <f>SUM(Q55:Q56)</f>
        <v>0</v>
      </c>
      <c r="F16" s="330"/>
      <c r="G16" s="330"/>
      <c r="H16" s="330"/>
      <c r="J16" s="339">
        <f>SUM(R55:R56)</f>
        <v>0</v>
      </c>
      <c r="K16" s="331">
        <f>SUM(C16:J16)</f>
        <v>3788</v>
      </c>
      <c r="L16" s="331">
        <f>+K8-K16</f>
        <v>100528</v>
      </c>
    </row>
    <row r="17" spans="2:12" ht="33.75" thickBot="1" x14ac:dyDescent="0.8">
      <c r="B17" s="329"/>
      <c r="C17" s="330"/>
      <c r="D17" s="330"/>
      <c r="E17" s="330"/>
      <c r="F17" s="330"/>
      <c r="G17" s="330"/>
      <c r="H17" s="330"/>
      <c r="J17" s="339"/>
      <c r="K17" s="331">
        <f>SUM(C17:J17)</f>
        <v>0</v>
      </c>
      <c r="L17" s="331">
        <f>+K9-K17</f>
        <v>0</v>
      </c>
    </row>
    <row r="18" spans="2:12" ht="33" thickTop="1" thickBot="1" x14ac:dyDescent="0.7">
      <c r="B18" s="332" t="s">
        <v>203</v>
      </c>
      <c r="C18" s="333">
        <f>SUM(C15:C17)</f>
        <v>30293</v>
      </c>
      <c r="D18" s="333">
        <f>SUM(D15:D17)</f>
        <v>10278</v>
      </c>
      <c r="E18" s="333">
        <f>SUM(E15:E17)</f>
        <v>0</v>
      </c>
      <c r="F18" s="333">
        <f>SUM(F15:F17)</f>
        <v>0</v>
      </c>
      <c r="G18" s="333">
        <f t="shared" ref="G18:L18" si="3">SUM(G15:G17)</f>
        <v>0</v>
      </c>
      <c r="H18" s="333">
        <f t="shared" si="3"/>
        <v>0</v>
      </c>
      <c r="I18" s="333">
        <f t="shared" si="3"/>
        <v>0</v>
      </c>
      <c r="J18" s="333">
        <f t="shared" si="3"/>
        <v>0</v>
      </c>
      <c r="K18" s="334">
        <f t="shared" si="3"/>
        <v>40571</v>
      </c>
      <c r="L18" s="334">
        <f t="shared" si="3"/>
        <v>620053</v>
      </c>
    </row>
    <row r="19" spans="2:12" ht="22.5" thickTop="1" x14ac:dyDescent="0.5">
      <c r="J19" s="340"/>
    </row>
    <row r="25" spans="2:12" ht="26.25" x14ac:dyDescent="0.55000000000000004">
      <c r="B25" s="388"/>
      <c r="C25" s="341"/>
      <c r="D25" s="387"/>
      <c r="E25" s="387"/>
      <c r="F25" s="343"/>
      <c r="G25" s="341" t="s">
        <v>312</v>
      </c>
      <c r="H25" s="342"/>
      <c r="I25" s="342"/>
    </row>
    <row r="26" spans="2:12" ht="36" customHeight="1" x14ac:dyDescent="0.55000000000000004">
      <c r="B26" s="388"/>
      <c r="C26" s="344"/>
      <c r="D26" s="345"/>
      <c r="E26" s="345"/>
      <c r="F26" s="345"/>
      <c r="G26" s="344"/>
      <c r="H26" s="749" t="s">
        <v>490</v>
      </c>
      <c r="I26" s="749"/>
    </row>
    <row r="27" spans="2:12" ht="26.25" x14ac:dyDescent="0.55000000000000004">
      <c r="B27" s="388"/>
      <c r="C27" s="344"/>
      <c r="D27" s="346"/>
      <c r="E27" s="346"/>
      <c r="F27" s="346"/>
      <c r="G27" s="344"/>
      <c r="H27" s="750" t="s">
        <v>489</v>
      </c>
      <c r="I27" s="750"/>
    </row>
    <row r="28" spans="2:12" x14ac:dyDescent="0.5">
      <c r="B28" s="388"/>
      <c r="C28" s="388"/>
      <c r="D28" s="388"/>
      <c r="E28" s="388"/>
      <c r="F28" s="388"/>
    </row>
    <row r="48" spans="1:38" s="629" customFormat="1" x14ac:dyDescent="0.5">
      <c r="A48" s="619" t="s">
        <v>120</v>
      </c>
      <c r="B48" s="620" t="s">
        <v>173</v>
      </c>
      <c r="C48" s="621" t="s">
        <v>178</v>
      </c>
      <c r="D48" s="622" t="s">
        <v>77</v>
      </c>
      <c r="E48" s="623" t="s">
        <v>177</v>
      </c>
      <c r="F48" s="624" t="s">
        <v>171</v>
      </c>
      <c r="G48" s="625"/>
      <c r="H48" s="625"/>
      <c r="I48" s="625"/>
      <c r="J48" s="625"/>
      <c r="K48" s="625"/>
      <c r="L48" s="625"/>
      <c r="M48" s="625"/>
      <c r="N48" s="625"/>
      <c r="O48" s="625" t="s">
        <v>172</v>
      </c>
      <c r="P48" s="625"/>
      <c r="Q48" s="625"/>
      <c r="R48" s="625"/>
      <c r="S48" s="625"/>
      <c r="T48" s="626" t="s">
        <v>54</v>
      </c>
      <c r="U48" s="627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 s="628"/>
      <c r="AL48" s="628"/>
    </row>
    <row r="49" spans="1:38" s="640" customFormat="1" x14ac:dyDescent="0.5">
      <c r="A49" s="630" t="s">
        <v>126</v>
      </c>
      <c r="B49" s="631"/>
      <c r="C49" s="632" t="s">
        <v>179</v>
      </c>
      <c r="D49" s="633"/>
      <c r="E49" s="634"/>
      <c r="F49" s="635" t="s">
        <v>306</v>
      </c>
      <c r="G49" s="636" t="s">
        <v>51</v>
      </c>
      <c r="H49" s="636" t="s">
        <v>407</v>
      </c>
      <c r="I49" s="636" t="s">
        <v>408</v>
      </c>
      <c r="J49" s="636" t="s">
        <v>437</v>
      </c>
      <c r="K49" s="636" t="s">
        <v>438</v>
      </c>
      <c r="L49" s="636" t="s">
        <v>352</v>
      </c>
      <c r="M49" s="636" t="s">
        <v>53</v>
      </c>
      <c r="N49" s="636" t="s">
        <v>57</v>
      </c>
      <c r="O49" s="636" t="s">
        <v>174</v>
      </c>
      <c r="P49" s="636" t="s">
        <v>55</v>
      </c>
      <c r="Q49" s="636" t="s">
        <v>176</v>
      </c>
      <c r="R49" s="636" t="s">
        <v>53</v>
      </c>
      <c r="S49" s="636" t="s">
        <v>307</v>
      </c>
      <c r="T49" s="637"/>
      <c r="U49" s="638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 s="639"/>
      <c r="AL49" s="639"/>
    </row>
    <row r="50" spans="1:38" s="133" customFormat="1" ht="22.5" thickBot="1" x14ac:dyDescent="0.55000000000000004">
      <c r="A50" s="445"/>
      <c r="B50" s="446"/>
      <c r="C50" s="446"/>
      <c r="D50" s="447" t="s">
        <v>190</v>
      </c>
      <c r="E50" s="448"/>
      <c r="F50" s="449">
        <v>537070</v>
      </c>
      <c r="G50" s="449">
        <v>19704</v>
      </c>
      <c r="H50" s="449">
        <v>15500</v>
      </c>
      <c r="I50" s="449">
        <v>12000</v>
      </c>
      <c r="J50" s="449">
        <v>16000</v>
      </c>
      <c r="K50" s="449">
        <v>24350</v>
      </c>
      <c r="L50" s="449">
        <v>16500</v>
      </c>
      <c r="M50" s="449">
        <v>19500</v>
      </c>
      <c r="N50" s="449">
        <v>660624</v>
      </c>
      <c r="O50" s="449">
        <v>30293</v>
      </c>
      <c r="P50" s="449">
        <v>10278</v>
      </c>
      <c r="Q50" s="449">
        <v>0</v>
      </c>
      <c r="R50" s="450">
        <v>0</v>
      </c>
      <c r="S50" s="450">
        <v>40571</v>
      </c>
      <c r="T50" s="450">
        <v>620053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 s="132"/>
      <c r="AL50" s="132"/>
    </row>
    <row r="51" spans="1:38" s="285" customFormat="1" ht="22.5" thickTop="1" x14ac:dyDescent="0.5">
      <c r="B51" s="285" t="s">
        <v>477</v>
      </c>
      <c r="D51" s="285" t="s">
        <v>191</v>
      </c>
      <c r="F51" s="285">
        <v>151310</v>
      </c>
      <c r="G51" s="285">
        <v>9404</v>
      </c>
      <c r="H51" s="285">
        <v>6500</v>
      </c>
      <c r="I51" s="285">
        <v>6000</v>
      </c>
      <c r="J51" s="285">
        <v>6500</v>
      </c>
      <c r="K51" s="285">
        <v>12850</v>
      </c>
      <c r="L51" s="285">
        <v>6000</v>
      </c>
      <c r="M51" s="285">
        <v>7000</v>
      </c>
      <c r="N51" s="285">
        <v>205564</v>
      </c>
      <c r="O51" s="285">
        <v>8742</v>
      </c>
      <c r="P51" s="285">
        <v>3000</v>
      </c>
      <c r="Q51" s="285">
        <v>0</v>
      </c>
      <c r="R51" s="285">
        <v>0</v>
      </c>
      <c r="S51" s="285">
        <v>11742</v>
      </c>
      <c r="T51" s="285">
        <v>193822</v>
      </c>
    </row>
    <row r="52" spans="1:38" s="285" customFormat="1" x14ac:dyDescent="0.5">
      <c r="B52" s="285" t="s">
        <v>476</v>
      </c>
      <c r="D52" s="285" t="s">
        <v>191</v>
      </c>
      <c r="F52" s="285">
        <v>150000</v>
      </c>
      <c r="G52" s="285">
        <v>1500</v>
      </c>
      <c r="H52" s="285">
        <v>2500</v>
      </c>
      <c r="I52" s="285">
        <v>1500</v>
      </c>
      <c r="J52" s="285">
        <v>2500</v>
      </c>
      <c r="K52" s="285">
        <v>3500</v>
      </c>
      <c r="L52" s="285">
        <v>4500</v>
      </c>
      <c r="M52" s="285">
        <v>5500</v>
      </c>
      <c r="N52" s="285">
        <v>171500</v>
      </c>
      <c r="O52" s="285">
        <v>20601</v>
      </c>
      <c r="P52" s="285">
        <v>750</v>
      </c>
      <c r="Q52" s="285">
        <v>0</v>
      </c>
      <c r="R52" s="285">
        <v>0</v>
      </c>
      <c r="S52" s="285">
        <v>21351</v>
      </c>
      <c r="T52" s="285">
        <v>150149</v>
      </c>
    </row>
    <row r="53" spans="1:38" s="285" customFormat="1" x14ac:dyDescent="0.5">
      <c r="B53" s="285" t="s">
        <v>479</v>
      </c>
      <c r="D53" s="285" t="s">
        <v>191</v>
      </c>
      <c r="F53" s="285">
        <v>105656</v>
      </c>
      <c r="G53" s="285">
        <v>4588</v>
      </c>
      <c r="H53" s="285">
        <v>3000</v>
      </c>
      <c r="I53" s="285">
        <v>0</v>
      </c>
      <c r="J53" s="285">
        <v>1500</v>
      </c>
      <c r="K53" s="285">
        <v>1500</v>
      </c>
      <c r="L53" s="285">
        <v>0</v>
      </c>
      <c r="M53" s="285">
        <v>0</v>
      </c>
      <c r="N53" s="285">
        <v>116244</v>
      </c>
      <c r="O53" s="285">
        <v>390</v>
      </c>
      <c r="P53" s="285">
        <v>2550</v>
      </c>
      <c r="Q53" s="285">
        <v>0</v>
      </c>
      <c r="R53" s="285">
        <v>0</v>
      </c>
      <c r="S53" s="285">
        <v>2940</v>
      </c>
      <c r="T53" s="285">
        <v>113304</v>
      </c>
    </row>
    <row r="54" spans="1:38" s="285" customFormat="1" x14ac:dyDescent="0.5">
      <c r="B54" s="285" t="s">
        <v>478</v>
      </c>
      <c r="D54" s="285" t="s">
        <v>191</v>
      </c>
      <c r="F54" s="285">
        <v>35000</v>
      </c>
      <c r="G54" s="285">
        <v>1000</v>
      </c>
      <c r="H54" s="285">
        <v>2000</v>
      </c>
      <c r="I54" s="285">
        <v>3000</v>
      </c>
      <c r="J54" s="285">
        <v>4000</v>
      </c>
      <c r="K54" s="285">
        <v>5000</v>
      </c>
      <c r="L54" s="285">
        <v>6000</v>
      </c>
      <c r="M54" s="285">
        <v>7000</v>
      </c>
      <c r="N54" s="285">
        <v>63000</v>
      </c>
      <c r="O54" s="285">
        <v>0</v>
      </c>
      <c r="P54" s="285">
        <v>750</v>
      </c>
      <c r="Q54" s="285">
        <v>0</v>
      </c>
      <c r="R54" s="285">
        <v>0</v>
      </c>
      <c r="S54" s="285">
        <v>750</v>
      </c>
      <c r="T54" s="285">
        <v>62250</v>
      </c>
    </row>
    <row r="55" spans="1:38" s="285" customFormat="1" x14ac:dyDescent="0.5">
      <c r="B55" s="285" t="s">
        <v>493</v>
      </c>
      <c r="D55" s="285" t="s">
        <v>191</v>
      </c>
      <c r="F55" s="285">
        <v>35550</v>
      </c>
      <c r="G55" s="285">
        <v>2356</v>
      </c>
      <c r="H55" s="285">
        <v>1500</v>
      </c>
      <c r="I55" s="285">
        <v>1500</v>
      </c>
      <c r="J55" s="285">
        <v>1500</v>
      </c>
      <c r="K55" s="285">
        <v>1500</v>
      </c>
      <c r="L55" s="285">
        <v>0</v>
      </c>
      <c r="M55" s="285">
        <v>0</v>
      </c>
      <c r="N55" s="285">
        <v>43906</v>
      </c>
      <c r="O55" s="285">
        <v>0</v>
      </c>
      <c r="P55" s="285">
        <v>1500</v>
      </c>
      <c r="Q55" s="285">
        <v>0</v>
      </c>
      <c r="R55" s="285">
        <v>0</v>
      </c>
      <c r="S55" s="285">
        <v>1500</v>
      </c>
      <c r="T55" s="285">
        <v>42406</v>
      </c>
    </row>
    <row r="56" spans="1:38" s="285" customFormat="1" x14ac:dyDescent="0.5">
      <c r="B56" s="285" t="s">
        <v>492</v>
      </c>
      <c r="D56" s="285" t="s">
        <v>191</v>
      </c>
      <c r="F56" s="285">
        <v>59554</v>
      </c>
      <c r="G56" s="285">
        <v>856</v>
      </c>
      <c r="H56" s="285">
        <v>0</v>
      </c>
      <c r="I56" s="285">
        <v>0</v>
      </c>
      <c r="J56" s="285">
        <v>0</v>
      </c>
      <c r="K56" s="285">
        <v>0</v>
      </c>
      <c r="L56" s="285">
        <v>0</v>
      </c>
      <c r="M56" s="285">
        <v>0</v>
      </c>
      <c r="N56" s="285">
        <v>60410</v>
      </c>
      <c r="O56" s="285">
        <v>560</v>
      </c>
      <c r="P56" s="285">
        <v>1728</v>
      </c>
      <c r="Q56" s="285">
        <v>0</v>
      </c>
      <c r="R56" s="285">
        <v>0</v>
      </c>
      <c r="S56" s="285">
        <v>2288</v>
      </c>
      <c r="T56" s="285">
        <v>58122</v>
      </c>
    </row>
  </sheetData>
  <mergeCells count="2">
    <mergeCell ref="H26:I26"/>
    <mergeCell ref="H27:I27"/>
  </mergeCells>
  <phoneticPr fontId="27" type="noConversion"/>
  <printOptions horizontalCentered="1" verticalCentered="1"/>
  <pageMargins left="0.79" right="0.47244094488188981" top="0.43307086614173229" bottom="0.23622047244094491" header="0.15748031496062992" footer="0"/>
  <pageSetup paperSize="9" scale="58" fitToHeight="8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2311">
    <tabColor indexed="21"/>
    <pageSetUpPr fitToPage="1"/>
  </sheetPr>
  <dimension ref="A1:AL1000"/>
  <sheetViews>
    <sheetView showGridLines="0" topLeftCell="K1" zoomScaleNormal="100" workbookViewId="0">
      <selection activeCell="U8" sqref="U8"/>
    </sheetView>
  </sheetViews>
  <sheetFormatPr defaultRowHeight="21.75" x14ac:dyDescent="0.5"/>
  <cols>
    <col min="1" max="1" width="4.85546875" style="665" customWidth="1"/>
    <col min="2" max="2" width="6.7109375" style="665" customWidth="1"/>
    <col min="3" max="3" width="5.5703125" style="665" bestFit="1" customWidth="1"/>
    <col min="4" max="4" width="10.140625" style="665" bestFit="1" customWidth="1"/>
    <col min="5" max="5" width="15.7109375" style="665" bestFit="1" customWidth="1"/>
    <col min="6" max="6" width="11.5703125" style="665" bestFit="1" customWidth="1"/>
    <col min="7" max="7" width="10.5703125" style="665" bestFit="1" customWidth="1"/>
    <col min="8" max="11" width="11" style="665" customWidth="1"/>
    <col min="12" max="12" width="11.28515625" style="665" customWidth="1"/>
    <col min="13" max="13" width="11.42578125" style="665" customWidth="1"/>
    <col min="14" max="14" width="11.5703125" style="665" bestFit="1" customWidth="1"/>
    <col min="15" max="15" width="9.28515625" style="665" customWidth="1"/>
    <col min="16" max="16" width="9.140625" style="665"/>
    <col min="17" max="19" width="9.85546875" style="665" customWidth="1"/>
    <col min="20" max="20" width="12.42578125" style="665" customWidth="1"/>
    <col min="21" max="21" width="11.5703125" style="665" customWidth="1"/>
    <col min="22" max="23" width="9.85546875" style="665" customWidth="1"/>
    <col min="24" max="24" width="6.5703125" style="665" customWidth="1"/>
    <col min="25" max="25" width="12.42578125" style="665" customWidth="1"/>
    <col min="26" max="26" width="11.5703125" style="665" customWidth="1"/>
    <col min="27" max="28" width="9.85546875" style="665" customWidth="1"/>
    <col min="29" max="16384" width="9.140625" style="665"/>
  </cols>
  <sheetData>
    <row r="1" spans="1:38" s="141" customFormat="1" ht="14.25" x14ac:dyDescent="0.2">
      <c r="A1" s="139" t="s">
        <v>353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 x14ac:dyDescent="0.2">
      <c r="A2" s="143" t="s">
        <v>539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4"/>
      <c r="S2" s="142"/>
      <c r="T2" s="144">
        <v>42809</v>
      </c>
      <c r="U2" s="145"/>
      <c r="V2" s="145"/>
      <c r="W2" s="145"/>
      <c r="X2" s="145"/>
      <c r="Y2" s="145"/>
      <c r="Z2" s="145"/>
      <c r="AA2" s="145"/>
      <c r="AB2" s="145"/>
      <c r="AC2" s="146"/>
      <c r="AD2" s="146"/>
      <c r="AE2" s="146"/>
      <c r="AF2" s="146"/>
      <c r="AG2" s="146"/>
      <c r="AH2" s="146"/>
      <c r="AI2" s="146"/>
      <c r="AJ2" s="146"/>
      <c r="AK2" s="146"/>
    </row>
    <row r="3" spans="1:38" s="141" customFormat="1" ht="14.25" x14ac:dyDescent="0.2">
      <c r="A3" s="139" t="s">
        <v>480</v>
      </c>
      <c r="B3" s="140"/>
      <c r="C3" s="140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</row>
    <row r="4" spans="1:38" s="156" customFormat="1" ht="18" customHeight="1" x14ac:dyDescent="0.15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152" t="s">
        <v>171</v>
      </c>
      <c r="G4" s="153"/>
      <c r="H4" s="153"/>
      <c r="I4" s="153"/>
      <c r="J4" s="153"/>
      <c r="K4" s="153"/>
      <c r="L4" s="153"/>
      <c r="M4" s="153"/>
      <c r="N4" s="153"/>
      <c r="O4" s="153" t="s">
        <v>172</v>
      </c>
      <c r="P4" s="153"/>
      <c r="Q4" s="153"/>
      <c r="R4" s="153"/>
      <c r="S4" s="153"/>
      <c r="T4" s="154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E4" s="309"/>
      <c r="AF4" s="309"/>
      <c r="AG4" s="309"/>
      <c r="AH4" s="157"/>
      <c r="AI4" s="157"/>
      <c r="AJ4" s="157"/>
      <c r="AK4" s="157"/>
      <c r="AL4" s="157"/>
    </row>
    <row r="5" spans="1:38" s="678" customFormat="1" ht="11.25" x14ac:dyDescent="0.15">
      <c r="A5" s="669" t="s">
        <v>126</v>
      </c>
      <c r="B5" s="670"/>
      <c r="C5" s="671" t="s">
        <v>179</v>
      </c>
      <c r="D5" s="672"/>
      <c r="E5" s="673"/>
      <c r="F5" s="674" t="s">
        <v>306</v>
      </c>
      <c r="G5" s="675" t="s">
        <v>51</v>
      </c>
      <c r="H5" s="675" t="s">
        <v>407</v>
      </c>
      <c r="I5" s="675" t="s">
        <v>408</v>
      </c>
      <c r="J5" s="675" t="s">
        <v>504</v>
      </c>
      <c r="K5" s="675" t="s">
        <v>438</v>
      </c>
      <c r="L5" s="675" t="s">
        <v>352</v>
      </c>
      <c r="M5" s="675" t="s">
        <v>53</v>
      </c>
      <c r="N5" s="675" t="s">
        <v>57</v>
      </c>
      <c r="O5" s="675" t="s">
        <v>174</v>
      </c>
      <c r="P5" s="675" t="s">
        <v>55</v>
      </c>
      <c r="Q5" s="675" t="s">
        <v>176</v>
      </c>
      <c r="R5" s="675" t="s">
        <v>53</v>
      </c>
      <c r="S5" s="675" t="s">
        <v>307</v>
      </c>
      <c r="T5" s="676"/>
      <c r="U5" s="677"/>
      <c r="V5" s="677"/>
      <c r="W5" s="677"/>
      <c r="X5" s="677"/>
      <c r="Y5" s="677"/>
      <c r="Z5" s="677"/>
      <c r="AA5" s="677"/>
      <c r="AB5" s="677"/>
      <c r="AE5" s="664"/>
      <c r="AF5" s="664"/>
      <c r="AG5" s="664"/>
    </row>
    <row r="6" spans="1:38" s="651" customFormat="1" ht="11.25" customHeight="1" x14ac:dyDescent="0.2">
      <c r="A6" s="641">
        <v>1</v>
      </c>
      <c r="B6" s="642">
        <v>1002</v>
      </c>
      <c r="C6" s="643" t="s">
        <v>409</v>
      </c>
      <c r="D6" s="644" t="s">
        <v>412</v>
      </c>
      <c r="E6" s="645" t="s">
        <v>445</v>
      </c>
      <c r="F6" s="646">
        <v>85000</v>
      </c>
      <c r="G6" s="647">
        <v>1000</v>
      </c>
      <c r="H6" s="648">
        <v>2000</v>
      </c>
      <c r="I6" s="648">
        <v>3000</v>
      </c>
      <c r="J6" s="648">
        <v>4000</v>
      </c>
      <c r="K6" s="648">
        <v>5000</v>
      </c>
      <c r="L6" s="648">
        <v>6000</v>
      </c>
      <c r="M6" s="648">
        <v>7000</v>
      </c>
      <c r="N6" s="648">
        <v>113000</v>
      </c>
      <c r="O6" s="649">
        <v>7412</v>
      </c>
      <c r="P6" s="648">
        <v>750</v>
      </c>
      <c r="Q6" s="648"/>
      <c r="R6" s="648"/>
      <c r="S6" s="648">
        <v>8162</v>
      </c>
      <c r="T6" s="648">
        <v>104838</v>
      </c>
      <c r="U6" s="564"/>
      <c r="V6" s="564"/>
      <c r="W6" s="564"/>
      <c r="X6" s="564"/>
      <c r="Y6" s="564"/>
      <c r="Z6" s="564"/>
      <c r="AA6" s="564"/>
      <c r="AB6" s="564"/>
      <c r="AC6" s="564"/>
      <c r="AD6" s="564"/>
      <c r="AE6" s="648"/>
      <c r="AF6" s="648"/>
      <c r="AG6" s="648"/>
      <c r="AH6" s="564"/>
      <c r="AI6" s="564"/>
    </row>
    <row r="7" spans="1:38" s="651" customFormat="1" ht="11.25" customHeight="1" x14ac:dyDescent="0.2">
      <c r="A7" s="641">
        <v>2</v>
      </c>
      <c r="B7" s="642">
        <v>1010</v>
      </c>
      <c r="C7" s="643" t="s">
        <v>409</v>
      </c>
      <c r="D7" s="644" t="s">
        <v>420</v>
      </c>
      <c r="E7" s="645" t="s">
        <v>457</v>
      </c>
      <c r="F7" s="646">
        <v>32760</v>
      </c>
      <c r="G7" s="647">
        <v>850</v>
      </c>
      <c r="H7" s="648">
        <v>3000</v>
      </c>
      <c r="I7" s="648">
        <v>1500</v>
      </c>
      <c r="J7" s="648">
        <v>2500</v>
      </c>
      <c r="K7" s="648">
        <v>7850</v>
      </c>
      <c r="L7" s="648"/>
      <c r="M7" s="648"/>
      <c r="N7" s="648">
        <v>48460</v>
      </c>
      <c r="O7" s="649">
        <v>1330</v>
      </c>
      <c r="P7" s="648">
        <v>750</v>
      </c>
      <c r="Q7" s="648"/>
      <c r="R7" s="648"/>
      <c r="S7" s="648">
        <v>2080</v>
      </c>
      <c r="T7" s="648">
        <v>46380</v>
      </c>
      <c r="U7" s="564"/>
      <c r="V7" s="564"/>
      <c r="W7" s="564"/>
      <c r="X7" s="564"/>
      <c r="Y7" s="564"/>
      <c r="Z7" s="564"/>
      <c r="AA7" s="564"/>
      <c r="AB7" s="564"/>
      <c r="AC7" s="564"/>
      <c r="AD7" s="564"/>
      <c r="AE7" s="648"/>
      <c r="AF7" s="648"/>
      <c r="AG7" s="648"/>
      <c r="AH7" s="564"/>
      <c r="AI7" s="564"/>
    </row>
    <row r="8" spans="1:38" s="651" customFormat="1" ht="11.25" customHeight="1" x14ac:dyDescent="0.2">
      <c r="A8" s="641">
        <v>3</v>
      </c>
      <c r="B8" s="642">
        <v>1014</v>
      </c>
      <c r="C8" s="643" t="s">
        <v>409</v>
      </c>
      <c r="D8" s="644" t="s">
        <v>424</v>
      </c>
      <c r="E8" s="645" t="s">
        <v>461</v>
      </c>
      <c r="F8" s="646">
        <v>15000</v>
      </c>
      <c r="G8" s="647">
        <v>7554</v>
      </c>
      <c r="H8" s="648"/>
      <c r="I8" s="648"/>
      <c r="J8" s="648"/>
      <c r="K8" s="648"/>
      <c r="L8" s="648"/>
      <c r="M8" s="648"/>
      <c r="N8" s="648">
        <v>22554</v>
      </c>
      <c r="O8" s="649">
        <v>0</v>
      </c>
      <c r="P8" s="648">
        <v>750</v>
      </c>
      <c r="Q8" s="648"/>
      <c r="R8" s="648"/>
      <c r="S8" s="648">
        <v>750</v>
      </c>
      <c r="T8" s="648">
        <v>21804</v>
      </c>
      <c r="U8" s="564"/>
      <c r="V8" s="564"/>
      <c r="W8" s="564"/>
      <c r="X8" s="564"/>
      <c r="Y8" s="564"/>
      <c r="Z8" s="564"/>
      <c r="AA8" s="564"/>
      <c r="AB8" s="564"/>
      <c r="AC8" s="564"/>
      <c r="AD8" s="564"/>
      <c r="AE8" s="648"/>
      <c r="AF8" s="648"/>
      <c r="AG8" s="648"/>
      <c r="AH8" s="564"/>
      <c r="AI8" s="564"/>
    </row>
    <row r="9" spans="1:38" s="651" customFormat="1" ht="11.25" customHeight="1" x14ac:dyDescent="0.2">
      <c r="A9" s="641">
        <v>4</v>
      </c>
      <c r="B9" s="642">
        <v>1018</v>
      </c>
      <c r="C9" s="643" t="s">
        <v>166</v>
      </c>
      <c r="D9" s="644" t="s">
        <v>413</v>
      </c>
      <c r="E9" s="645" t="s">
        <v>465</v>
      </c>
      <c r="F9" s="646">
        <v>18550</v>
      </c>
      <c r="G9" s="647">
        <v>0</v>
      </c>
      <c r="H9" s="648">
        <v>1500</v>
      </c>
      <c r="I9" s="648">
        <v>1500</v>
      </c>
      <c r="J9" s="648"/>
      <c r="K9" s="648"/>
      <c r="L9" s="648"/>
      <c r="M9" s="648"/>
      <c r="N9" s="648">
        <v>21550</v>
      </c>
      <c r="O9" s="649">
        <v>0</v>
      </c>
      <c r="P9" s="648">
        <v>750</v>
      </c>
      <c r="Q9" s="648"/>
      <c r="R9" s="648"/>
      <c r="S9" s="648">
        <v>750</v>
      </c>
      <c r="T9" s="648">
        <v>20800</v>
      </c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648"/>
      <c r="AF9" s="648"/>
      <c r="AG9" s="648"/>
      <c r="AH9" s="564"/>
      <c r="AI9" s="564"/>
    </row>
    <row r="10" spans="1:38" s="651" customFormat="1" ht="15" x14ac:dyDescent="0.2">
      <c r="A10" s="652"/>
      <c r="B10" s="653"/>
      <c r="C10" s="653"/>
      <c r="D10" s="654" t="s">
        <v>191</v>
      </c>
      <c r="E10" s="655"/>
      <c r="F10" s="656">
        <v>151310</v>
      </c>
      <c r="G10" s="656">
        <v>9404</v>
      </c>
      <c r="H10" s="656">
        <v>6500</v>
      </c>
      <c r="I10" s="656">
        <v>6000</v>
      </c>
      <c r="J10" s="656">
        <v>6500</v>
      </c>
      <c r="K10" s="656">
        <v>12850</v>
      </c>
      <c r="L10" s="656">
        <v>6000</v>
      </c>
      <c r="M10" s="656">
        <v>7000</v>
      </c>
      <c r="N10" s="656">
        <v>205564</v>
      </c>
      <c r="O10" s="656">
        <v>8742</v>
      </c>
      <c r="P10" s="656">
        <v>3000</v>
      </c>
      <c r="Q10" s="656">
        <v>0</v>
      </c>
      <c r="R10" s="656">
        <v>0</v>
      </c>
      <c r="S10" s="656">
        <v>11742</v>
      </c>
      <c r="T10" s="657">
        <v>193822</v>
      </c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/>
      <c r="AJ10" s="650"/>
      <c r="AK10" s="650"/>
      <c r="AL10" s="650"/>
    </row>
    <row r="11" spans="1:38" s="141" customFormat="1" ht="14.25" x14ac:dyDescent="0.2">
      <c r="A11" s="139" t="s">
        <v>481</v>
      </c>
      <c r="B11" s="140"/>
      <c r="C11" s="140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</row>
    <row r="12" spans="1:38" s="156" customFormat="1" ht="18" customHeight="1" x14ac:dyDescent="0.15">
      <c r="A12" s="147" t="s">
        <v>120</v>
      </c>
      <c r="B12" s="148" t="s">
        <v>173</v>
      </c>
      <c r="C12" s="149" t="s">
        <v>178</v>
      </c>
      <c r="D12" s="150" t="s">
        <v>77</v>
      </c>
      <c r="E12" s="151" t="s">
        <v>177</v>
      </c>
      <c r="F12" s="152" t="s">
        <v>171</v>
      </c>
      <c r="G12" s="153"/>
      <c r="H12" s="153"/>
      <c r="I12" s="153"/>
      <c r="J12" s="153"/>
      <c r="K12" s="153"/>
      <c r="L12" s="153"/>
      <c r="M12" s="153"/>
      <c r="N12" s="153"/>
      <c r="O12" s="153" t="s">
        <v>172</v>
      </c>
      <c r="P12" s="153"/>
      <c r="Q12" s="153"/>
      <c r="R12" s="153"/>
      <c r="S12" s="153"/>
      <c r="T12" s="154" t="s">
        <v>54</v>
      </c>
      <c r="U12" s="155"/>
      <c r="V12" s="155"/>
      <c r="W12" s="155"/>
      <c r="X12" s="155"/>
      <c r="Y12" s="155"/>
      <c r="Z12" s="155"/>
      <c r="AA12" s="155"/>
      <c r="AB12" s="155"/>
      <c r="AC12" s="157"/>
      <c r="AE12" s="309"/>
      <c r="AF12" s="309"/>
      <c r="AG12" s="309"/>
      <c r="AH12" s="157"/>
      <c r="AI12" s="157"/>
      <c r="AJ12" s="157"/>
      <c r="AK12" s="157"/>
      <c r="AL12" s="157"/>
    </row>
    <row r="13" spans="1:38" s="678" customFormat="1" ht="11.25" x14ac:dyDescent="0.15">
      <c r="A13" s="669" t="s">
        <v>126</v>
      </c>
      <c r="B13" s="670"/>
      <c r="C13" s="671" t="s">
        <v>179</v>
      </c>
      <c r="D13" s="672"/>
      <c r="E13" s="673"/>
      <c r="F13" s="674" t="s">
        <v>306</v>
      </c>
      <c r="G13" s="675" t="s">
        <v>51</v>
      </c>
      <c r="H13" s="675" t="s">
        <v>407</v>
      </c>
      <c r="I13" s="675" t="s">
        <v>408</v>
      </c>
      <c r="J13" s="675" t="s">
        <v>504</v>
      </c>
      <c r="K13" s="675" t="s">
        <v>438</v>
      </c>
      <c r="L13" s="675" t="s">
        <v>352</v>
      </c>
      <c r="M13" s="675" t="s">
        <v>53</v>
      </c>
      <c r="N13" s="675" t="s">
        <v>57</v>
      </c>
      <c r="O13" s="675" t="s">
        <v>174</v>
      </c>
      <c r="P13" s="675" t="s">
        <v>55</v>
      </c>
      <c r="Q13" s="675" t="s">
        <v>176</v>
      </c>
      <c r="R13" s="675" t="s">
        <v>53</v>
      </c>
      <c r="S13" s="675" t="s">
        <v>307</v>
      </c>
      <c r="T13" s="676"/>
      <c r="U13" s="677"/>
      <c r="V13" s="677"/>
      <c r="W13" s="677"/>
      <c r="X13" s="677"/>
      <c r="Y13" s="677"/>
      <c r="Z13" s="677"/>
      <c r="AA13" s="677"/>
      <c r="AB13" s="677"/>
      <c r="AE13" s="664"/>
      <c r="AF13" s="664"/>
      <c r="AG13" s="664"/>
    </row>
    <row r="14" spans="1:38" s="651" customFormat="1" ht="11.25" customHeight="1" x14ac:dyDescent="0.2">
      <c r="A14" s="641">
        <v>1</v>
      </c>
      <c r="B14" s="642">
        <v>1001</v>
      </c>
      <c r="C14" s="643" t="s">
        <v>409</v>
      </c>
      <c r="D14" s="644" t="s">
        <v>411</v>
      </c>
      <c r="E14" s="645" t="s">
        <v>444</v>
      </c>
      <c r="F14" s="646">
        <v>150000</v>
      </c>
      <c r="G14" s="647">
        <v>1500</v>
      </c>
      <c r="H14" s="648">
        <v>2500</v>
      </c>
      <c r="I14" s="648">
        <v>1500</v>
      </c>
      <c r="J14" s="648">
        <v>2500</v>
      </c>
      <c r="K14" s="648">
        <v>3500</v>
      </c>
      <c r="L14" s="648">
        <v>4500</v>
      </c>
      <c r="M14" s="648">
        <v>5500</v>
      </c>
      <c r="N14" s="648">
        <v>171500</v>
      </c>
      <c r="O14" s="649">
        <v>20601</v>
      </c>
      <c r="P14" s="648">
        <v>750</v>
      </c>
      <c r="Q14" s="648"/>
      <c r="R14" s="648"/>
      <c r="S14" s="648">
        <v>21351</v>
      </c>
      <c r="T14" s="648">
        <v>150149</v>
      </c>
      <c r="U14" s="564"/>
      <c r="V14" s="564"/>
      <c r="W14" s="564"/>
      <c r="X14" s="564"/>
      <c r="Y14" s="564"/>
      <c r="Z14" s="564"/>
      <c r="AA14" s="564"/>
      <c r="AB14" s="564"/>
      <c r="AC14" s="564"/>
      <c r="AD14" s="564"/>
      <c r="AE14" s="648"/>
      <c r="AF14" s="648"/>
      <c r="AG14" s="648"/>
      <c r="AH14" s="564"/>
      <c r="AI14" s="564"/>
    </row>
    <row r="15" spans="1:38" s="651" customFormat="1" ht="15" x14ac:dyDescent="0.2">
      <c r="A15" s="652"/>
      <c r="B15" s="653"/>
      <c r="C15" s="653"/>
      <c r="D15" s="654" t="s">
        <v>191</v>
      </c>
      <c r="E15" s="655"/>
      <c r="F15" s="656">
        <v>150000</v>
      </c>
      <c r="G15" s="656">
        <v>1500</v>
      </c>
      <c r="H15" s="656">
        <v>2500</v>
      </c>
      <c r="I15" s="656">
        <v>1500</v>
      </c>
      <c r="J15" s="656">
        <v>2500</v>
      </c>
      <c r="K15" s="656">
        <v>3500</v>
      </c>
      <c r="L15" s="656">
        <v>4500</v>
      </c>
      <c r="M15" s="656">
        <v>5500</v>
      </c>
      <c r="N15" s="656">
        <v>171500</v>
      </c>
      <c r="O15" s="656">
        <v>20601</v>
      </c>
      <c r="P15" s="656">
        <v>750</v>
      </c>
      <c r="Q15" s="656">
        <v>0</v>
      </c>
      <c r="R15" s="656">
        <v>0</v>
      </c>
      <c r="S15" s="656">
        <v>21351</v>
      </c>
      <c r="T15" s="657">
        <v>150149</v>
      </c>
      <c r="U15" s="564"/>
      <c r="V15" s="564"/>
      <c r="W15" s="564"/>
      <c r="X15" s="564"/>
      <c r="Y15" s="564"/>
      <c r="Z15" s="564"/>
      <c r="AA15" s="564"/>
      <c r="AB15" s="564"/>
      <c r="AC15" s="564"/>
      <c r="AD15" s="564"/>
      <c r="AE15" s="564"/>
      <c r="AF15" s="564"/>
      <c r="AG15" s="564"/>
      <c r="AH15" s="564"/>
      <c r="AI15" s="564"/>
      <c r="AJ15" s="650"/>
      <c r="AK15" s="650"/>
      <c r="AL15" s="650"/>
    </row>
    <row r="16" spans="1:38" s="141" customFormat="1" ht="14.25" x14ac:dyDescent="0.2">
      <c r="A16" s="139" t="s">
        <v>482</v>
      </c>
      <c r="B16" s="140"/>
      <c r="C16" s="140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</row>
    <row r="17" spans="1:38" s="156" customFormat="1" ht="18" customHeight="1" x14ac:dyDescent="0.15">
      <c r="A17" s="147" t="s">
        <v>120</v>
      </c>
      <c r="B17" s="148" t="s">
        <v>173</v>
      </c>
      <c r="C17" s="149" t="s">
        <v>178</v>
      </c>
      <c r="D17" s="150" t="s">
        <v>77</v>
      </c>
      <c r="E17" s="151" t="s">
        <v>177</v>
      </c>
      <c r="F17" s="152" t="s">
        <v>171</v>
      </c>
      <c r="G17" s="153"/>
      <c r="H17" s="153"/>
      <c r="I17" s="153"/>
      <c r="J17" s="153"/>
      <c r="K17" s="153"/>
      <c r="L17" s="153"/>
      <c r="M17" s="153"/>
      <c r="N17" s="153"/>
      <c r="O17" s="153" t="s">
        <v>172</v>
      </c>
      <c r="P17" s="153"/>
      <c r="Q17" s="153"/>
      <c r="R17" s="153"/>
      <c r="S17" s="153"/>
      <c r="T17" s="154" t="s">
        <v>54</v>
      </c>
      <c r="U17" s="155"/>
      <c r="V17" s="155"/>
      <c r="W17" s="155"/>
      <c r="X17" s="155"/>
      <c r="Y17" s="155"/>
      <c r="Z17" s="155"/>
      <c r="AA17" s="155"/>
      <c r="AB17" s="155"/>
      <c r="AC17" s="157"/>
      <c r="AE17" s="309"/>
      <c r="AF17" s="309"/>
      <c r="AG17" s="309"/>
      <c r="AH17" s="157"/>
      <c r="AI17" s="157"/>
      <c r="AJ17" s="157"/>
      <c r="AK17" s="157"/>
      <c r="AL17" s="157"/>
    </row>
    <row r="18" spans="1:38" s="678" customFormat="1" ht="11.25" x14ac:dyDescent="0.15">
      <c r="A18" s="669" t="s">
        <v>126</v>
      </c>
      <c r="B18" s="670"/>
      <c r="C18" s="671" t="s">
        <v>179</v>
      </c>
      <c r="D18" s="672"/>
      <c r="E18" s="673"/>
      <c r="F18" s="674" t="s">
        <v>306</v>
      </c>
      <c r="G18" s="675" t="s">
        <v>51</v>
      </c>
      <c r="H18" s="675" t="s">
        <v>407</v>
      </c>
      <c r="I18" s="675" t="s">
        <v>408</v>
      </c>
      <c r="J18" s="675" t="s">
        <v>504</v>
      </c>
      <c r="K18" s="675" t="s">
        <v>438</v>
      </c>
      <c r="L18" s="675" t="s">
        <v>352</v>
      </c>
      <c r="M18" s="675" t="s">
        <v>53</v>
      </c>
      <c r="N18" s="675" t="s">
        <v>57</v>
      </c>
      <c r="O18" s="675" t="s">
        <v>174</v>
      </c>
      <c r="P18" s="675" t="s">
        <v>55</v>
      </c>
      <c r="Q18" s="675" t="s">
        <v>176</v>
      </c>
      <c r="R18" s="675" t="s">
        <v>53</v>
      </c>
      <c r="S18" s="675" t="s">
        <v>307</v>
      </c>
      <c r="T18" s="676"/>
      <c r="U18" s="677"/>
      <c r="V18" s="677"/>
      <c r="W18" s="677"/>
      <c r="X18" s="677"/>
      <c r="Y18" s="677"/>
      <c r="Z18" s="677"/>
      <c r="AA18" s="677"/>
      <c r="AB18" s="677"/>
      <c r="AE18" s="664"/>
      <c r="AF18" s="664"/>
      <c r="AG18" s="664"/>
    </row>
    <row r="19" spans="1:38" s="651" customFormat="1" ht="11.25" customHeight="1" x14ac:dyDescent="0.2">
      <c r="A19" s="641">
        <v>1</v>
      </c>
      <c r="B19" s="642">
        <v>1004</v>
      </c>
      <c r="C19" s="643" t="s">
        <v>166</v>
      </c>
      <c r="D19" s="644" t="s">
        <v>414</v>
      </c>
      <c r="E19" s="645" t="s">
        <v>447</v>
      </c>
      <c r="F19" s="646">
        <v>38896</v>
      </c>
      <c r="G19" s="647">
        <v>0</v>
      </c>
      <c r="H19" s="648"/>
      <c r="I19" s="648"/>
      <c r="J19" s="648"/>
      <c r="K19" s="648"/>
      <c r="L19" s="648"/>
      <c r="M19" s="648"/>
      <c r="N19" s="648">
        <v>38896</v>
      </c>
      <c r="O19" s="649">
        <v>373</v>
      </c>
      <c r="P19" s="648">
        <v>750</v>
      </c>
      <c r="Q19" s="648"/>
      <c r="R19" s="648"/>
      <c r="S19" s="648">
        <v>1123</v>
      </c>
      <c r="T19" s="648">
        <v>37773</v>
      </c>
      <c r="U19" s="564"/>
      <c r="V19" s="564"/>
      <c r="W19" s="564"/>
      <c r="X19" s="564"/>
      <c r="Y19" s="564"/>
      <c r="Z19" s="564"/>
      <c r="AA19" s="564"/>
      <c r="AB19" s="564"/>
      <c r="AC19" s="564"/>
      <c r="AD19" s="564"/>
      <c r="AE19" s="648"/>
      <c r="AF19" s="648"/>
      <c r="AG19" s="648"/>
      <c r="AH19" s="564"/>
      <c r="AI19" s="564"/>
    </row>
    <row r="20" spans="1:38" s="651" customFormat="1" ht="11.25" customHeight="1" x14ac:dyDescent="0.2">
      <c r="A20" s="641">
        <v>2</v>
      </c>
      <c r="B20" s="642">
        <v>1008</v>
      </c>
      <c r="C20" s="643" t="s">
        <v>166</v>
      </c>
      <c r="D20" s="644" t="s">
        <v>418</v>
      </c>
      <c r="E20" s="645" t="s">
        <v>455</v>
      </c>
      <c r="F20" s="646">
        <v>6000</v>
      </c>
      <c r="G20" s="647">
        <v>0</v>
      </c>
      <c r="H20" s="648"/>
      <c r="I20" s="648"/>
      <c r="J20" s="648"/>
      <c r="K20" s="648"/>
      <c r="L20" s="648"/>
      <c r="M20" s="648"/>
      <c r="N20" s="648">
        <v>6000</v>
      </c>
      <c r="O20" s="649">
        <v>0</v>
      </c>
      <c r="P20" s="648">
        <v>300</v>
      </c>
      <c r="Q20" s="648"/>
      <c r="R20" s="648"/>
      <c r="S20" s="648">
        <v>300</v>
      </c>
      <c r="T20" s="648">
        <v>5700</v>
      </c>
      <c r="U20" s="564"/>
      <c r="V20" s="564"/>
      <c r="W20" s="564"/>
      <c r="X20" s="564"/>
      <c r="Y20" s="564"/>
      <c r="Z20" s="564"/>
      <c r="AA20" s="564"/>
      <c r="AB20" s="564"/>
      <c r="AC20" s="564"/>
      <c r="AD20" s="564"/>
      <c r="AE20" s="648"/>
      <c r="AF20" s="648"/>
      <c r="AG20" s="648"/>
      <c r="AH20" s="564"/>
      <c r="AI20" s="564"/>
    </row>
    <row r="21" spans="1:38" s="651" customFormat="1" ht="11.25" customHeight="1" x14ac:dyDescent="0.2">
      <c r="A21" s="641">
        <v>3</v>
      </c>
      <c r="B21" s="642">
        <v>1012</v>
      </c>
      <c r="C21" s="643" t="s">
        <v>166</v>
      </c>
      <c r="D21" s="644" t="s">
        <v>422</v>
      </c>
      <c r="E21" s="645" t="s">
        <v>459</v>
      </c>
      <c r="F21" s="646">
        <v>28000</v>
      </c>
      <c r="G21" s="647">
        <v>0</v>
      </c>
      <c r="H21" s="648"/>
      <c r="I21" s="648"/>
      <c r="J21" s="648">
        <v>1500</v>
      </c>
      <c r="K21" s="648">
        <v>1500</v>
      </c>
      <c r="L21" s="648"/>
      <c r="M21" s="648"/>
      <c r="N21" s="648">
        <v>31000</v>
      </c>
      <c r="O21" s="649">
        <v>0</v>
      </c>
      <c r="P21" s="648">
        <v>750</v>
      </c>
      <c r="Q21" s="648"/>
      <c r="R21" s="648"/>
      <c r="S21" s="648">
        <v>750</v>
      </c>
      <c r="T21" s="648">
        <v>30250</v>
      </c>
      <c r="U21" s="564"/>
      <c r="V21" s="564"/>
      <c r="W21" s="564"/>
      <c r="X21" s="564"/>
      <c r="Y21" s="564"/>
      <c r="Z21" s="564"/>
      <c r="AA21" s="564"/>
      <c r="AB21" s="564"/>
      <c r="AC21" s="564"/>
      <c r="AD21" s="564"/>
      <c r="AE21" s="648"/>
      <c r="AF21" s="648"/>
      <c r="AG21" s="648"/>
      <c r="AH21" s="564"/>
      <c r="AI21" s="564"/>
    </row>
    <row r="22" spans="1:38" s="651" customFormat="1" ht="11.25" customHeight="1" x14ac:dyDescent="0.2">
      <c r="A22" s="641">
        <v>4</v>
      </c>
      <c r="B22" s="642">
        <v>1016</v>
      </c>
      <c r="C22" s="643" t="s">
        <v>166</v>
      </c>
      <c r="D22" s="644" t="s">
        <v>411</v>
      </c>
      <c r="E22" s="645" t="s">
        <v>463</v>
      </c>
      <c r="F22" s="646">
        <v>32760</v>
      </c>
      <c r="G22" s="647">
        <v>4588</v>
      </c>
      <c r="H22" s="648">
        <v>3000</v>
      </c>
      <c r="I22" s="648"/>
      <c r="J22" s="648"/>
      <c r="K22" s="648"/>
      <c r="L22" s="648"/>
      <c r="M22" s="648"/>
      <c r="N22" s="648">
        <v>40348</v>
      </c>
      <c r="O22" s="649">
        <v>17</v>
      </c>
      <c r="P22" s="648">
        <v>750</v>
      </c>
      <c r="Q22" s="648"/>
      <c r="R22" s="648"/>
      <c r="S22" s="648">
        <v>767</v>
      </c>
      <c r="T22" s="648">
        <v>39581</v>
      </c>
      <c r="U22" s="564"/>
      <c r="V22" s="564"/>
      <c r="W22" s="564"/>
      <c r="X22" s="564"/>
      <c r="Y22" s="564"/>
      <c r="Z22" s="564"/>
      <c r="AA22" s="564"/>
      <c r="AB22" s="564"/>
      <c r="AC22" s="564"/>
      <c r="AD22" s="564"/>
      <c r="AE22" s="648"/>
      <c r="AF22" s="648"/>
      <c r="AG22" s="648"/>
      <c r="AH22" s="564"/>
      <c r="AI22" s="564"/>
    </row>
    <row r="23" spans="1:38" s="651" customFormat="1" ht="15" x14ac:dyDescent="0.2">
      <c r="A23" s="652"/>
      <c r="B23" s="653"/>
      <c r="C23" s="653"/>
      <c r="D23" s="654" t="s">
        <v>191</v>
      </c>
      <c r="E23" s="655"/>
      <c r="F23" s="656">
        <v>105656</v>
      </c>
      <c r="G23" s="656">
        <v>4588</v>
      </c>
      <c r="H23" s="656">
        <v>3000</v>
      </c>
      <c r="I23" s="656">
        <v>0</v>
      </c>
      <c r="J23" s="656">
        <v>1500</v>
      </c>
      <c r="K23" s="656">
        <v>1500</v>
      </c>
      <c r="L23" s="656">
        <v>0</v>
      </c>
      <c r="M23" s="656">
        <v>0</v>
      </c>
      <c r="N23" s="656">
        <v>116244</v>
      </c>
      <c r="O23" s="656">
        <v>390</v>
      </c>
      <c r="P23" s="656">
        <v>2550</v>
      </c>
      <c r="Q23" s="656">
        <v>0</v>
      </c>
      <c r="R23" s="656">
        <v>0</v>
      </c>
      <c r="S23" s="656">
        <v>2940</v>
      </c>
      <c r="T23" s="657">
        <v>113304</v>
      </c>
      <c r="U23" s="564"/>
      <c r="V23" s="564"/>
      <c r="W23" s="564"/>
      <c r="X23" s="564"/>
      <c r="Y23" s="564"/>
      <c r="Z23" s="564"/>
      <c r="AA23" s="564"/>
      <c r="AB23" s="564"/>
      <c r="AC23" s="564"/>
      <c r="AD23" s="564"/>
      <c r="AE23" s="564"/>
      <c r="AF23" s="564"/>
      <c r="AG23" s="564"/>
      <c r="AH23" s="564"/>
      <c r="AI23" s="564"/>
      <c r="AJ23" s="650"/>
      <c r="AK23" s="650"/>
      <c r="AL23" s="650"/>
    </row>
    <row r="24" spans="1:38" s="141" customFormat="1" ht="14.25" x14ac:dyDescent="0.2">
      <c r="A24" s="139" t="s">
        <v>483</v>
      </c>
      <c r="B24" s="140"/>
      <c r="C24" s="140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</row>
    <row r="25" spans="1:38" s="156" customFormat="1" ht="18" customHeight="1" x14ac:dyDescent="0.15">
      <c r="A25" s="147" t="s">
        <v>120</v>
      </c>
      <c r="B25" s="148" t="s">
        <v>173</v>
      </c>
      <c r="C25" s="149" t="s">
        <v>178</v>
      </c>
      <c r="D25" s="150" t="s">
        <v>77</v>
      </c>
      <c r="E25" s="151" t="s">
        <v>177</v>
      </c>
      <c r="F25" s="152" t="s">
        <v>171</v>
      </c>
      <c r="G25" s="153"/>
      <c r="H25" s="153"/>
      <c r="I25" s="153"/>
      <c r="J25" s="153"/>
      <c r="K25" s="153"/>
      <c r="L25" s="153"/>
      <c r="M25" s="153"/>
      <c r="N25" s="153"/>
      <c r="O25" s="153" t="s">
        <v>172</v>
      </c>
      <c r="P25" s="153"/>
      <c r="Q25" s="153"/>
      <c r="R25" s="153"/>
      <c r="S25" s="153"/>
      <c r="T25" s="154" t="s">
        <v>54</v>
      </c>
      <c r="U25" s="155"/>
      <c r="V25" s="155"/>
      <c r="W25" s="155"/>
      <c r="X25" s="155"/>
      <c r="Y25" s="155"/>
      <c r="Z25" s="155"/>
      <c r="AA25" s="155"/>
      <c r="AB25" s="155"/>
      <c r="AC25" s="157"/>
      <c r="AE25" s="309"/>
      <c r="AF25" s="309"/>
      <c r="AG25" s="309"/>
      <c r="AH25" s="157"/>
      <c r="AI25" s="157"/>
      <c r="AJ25" s="157"/>
      <c r="AK25" s="157"/>
      <c r="AL25" s="157"/>
    </row>
    <row r="26" spans="1:38" s="678" customFormat="1" ht="11.25" x14ac:dyDescent="0.15">
      <c r="A26" s="669" t="s">
        <v>126</v>
      </c>
      <c r="B26" s="670"/>
      <c r="C26" s="671" t="s">
        <v>179</v>
      </c>
      <c r="D26" s="672"/>
      <c r="E26" s="673"/>
      <c r="F26" s="674" t="s">
        <v>306</v>
      </c>
      <c r="G26" s="675" t="s">
        <v>51</v>
      </c>
      <c r="H26" s="675" t="s">
        <v>407</v>
      </c>
      <c r="I26" s="675" t="s">
        <v>408</v>
      </c>
      <c r="J26" s="675" t="s">
        <v>504</v>
      </c>
      <c r="K26" s="675" t="s">
        <v>438</v>
      </c>
      <c r="L26" s="675" t="s">
        <v>352</v>
      </c>
      <c r="M26" s="675" t="s">
        <v>53</v>
      </c>
      <c r="N26" s="675" t="s">
        <v>57</v>
      </c>
      <c r="O26" s="675" t="s">
        <v>174</v>
      </c>
      <c r="P26" s="675" t="s">
        <v>55</v>
      </c>
      <c r="Q26" s="675" t="s">
        <v>176</v>
      </c>
      <c r="R26" s="675" t="s">
        <v>53</v>
      </c>
      <c r="S26" s="675" t="s">
        <v>307</v>
      </c>
      <c r="T26" s="676"/>
      <c r="U26" s="677"/>
      <c r="V26" s="677"/>
      <c r="W26" s="677"/>
      <c r="X26" s="677"/>
      <c r="Y26" s="677"/>
      <c r="Z26" s="677"/>
      <c r="AA26" s="677"/>
      <c r="AB26" s="677"/>
      <c r="AE26" s="664"/>
      <c r="AF26" s="664"/>
      <c r="AG26" s="664"/>
    </row>
    <row r="27" spans="1:38" s="651" customFormat="1" ht="11.25" customHeight="1" x14ac:dyDescent="0.2">
      <c r="A27" s="641">
        <v>1</v>
      </c>
      <c r="B27" s="642">
        <v>1019</v>
      </c>
      <c r="C27" s="643" t="s">
        <v>166</v>
      </c>
      <c r="D27" s="644" t="s">
        <v>414</v>
      </c>
      <c r="E27" s="645" t="s">
        <v>466</v>
      </c>
      <c r="F27" s="646">
        <v>35000</v>
      </c>
      <c r="G27" s="647">
        <v>1000</v>
      </c>
      <c r="H27" s="648">
        <v>2000</v>
      </c>
      <c r="I27" s="648">
        <v>3000</v>
      </c>
      <c r="J27" s="648">
        <v>4000</v>
      </c>
      <c r="K27" s="648">
        <v>5000</v>
      </c>
      <c r="L27" s="648">
        <v>6000</v>
      </c>
      <c r="M27" s="648">
        <v>7000</v>
      </c>
      <c r="N27" s="648">
        <v>63000</v>
      </c>
      <c r="O27" s="649">
        <v>0</v>
      </c>
      <c r="P27" s="648">
        <v>750</v>
      </c>
      <c r="Q27" s="648"/>
      <c r="R27" s="648"/>
      <c r="S27" s="648">
        <v>750</v>
      </c>
      <c r="T27" s="648">
        <v>62250</v>
      </c>
      <c r="U27" s="564"/>
      <c r="V27" s="564"/>
      <c r="W27" s="564"/>
      <c r="X27" s="564"/>
      <c r="Y27" s="564"/>
      <c r="Z27" s="564"/>
      <c r="AA27" s="564"/>
      <c r="AB27" s="564"/>
      <c r="AC27" s="564"/>
      <c r="AD27" s="564"/>
      <c r="AE27" s="648"/>
      <c r="AF27" s="648"/>
      <c r="AG27" s="648"/>
      <c r="AH27" s="564"/>
      <c r="AI27" s="564"/>
    </row>
    <row r="28" spans="1:38" s="651" customFormat="1" ht="15" x14ac:dyDescent="0.2">
      <c r="A28" s="652"/>
      <c r="B28" s="653"/>
      <c r="C28" s="653"/>
      <c r="D28" s="654" t="s">
        <v>191</v>
      </c>
      <c r="E28" s="655"/>
      <c r="F28" s="656">
        <v>35000</v>
      </c>
      <c r="G28" s="656">
        <v>1000</v>
      </c>
      <c r="H28" s="656">
        <v>2000</v>
      </c>
      <c r="I28" s="656">
        <v>3000</v>
      </c>
      <c r="J28" s="656">
        <v>4000</v>
      </c>
      <c r="K28" s="656">
        <v>5000</v>
      </c>
      <c r="L28" s="656">
        <v>6000</v>
      </c>
      <c r="M28" s="656">
        <v>7000</v>
      </c>
      <c r="N28" s="656">
        <v>63000</v>
      </c>
      <c r="O28" s="656">
        <v>0</v>
      </c>
      <c r="P28" s="656">
        <v>750</v>
      </c>
      <c r="Q28" s="656">
        <v>0</v>
      </c>
      <c r="R28" s="656">
        <v>0</v>
      </c>
      <c r="S28" s="656">
        <v>750</v>
      </c>
      <c r="T28" s="657">
        <v>62250</v>
      </c>
      <c r="U28" s="564"/>
      <c r="V28" s="564"/>
      <c r="W28" s="564"/>
      <c r="X28" s="564"/>
      <c r="Y28" s="564"/>
      <c r="Z28" s="564"/>
      <c r="AA28" s="564"/>
      <c r="AB28" s="564"/>
      <c r="AC28" s="564"/>
      <c r="AD28" s="564"/>
      <c r="AE28" s="564"/>
      <c r="AF28" s="564"/>
      <c r="AG28" s="564"/>
      <c r="AH28" s="564"/>
      <c r="AI28" s="564"/>
      <c r="AJ28" s="650"/>
      <c r="AK28" s="650"/>
      <c r="AL28" s="650"/>
    </row>
    <row r="29" spans="1:38" s="141" customFormat="1" ht="14.25" x14ac:dyDescent="0.2">
      <c r="A29" s="139" t="s">
        <v>494</v>
      </c>
      <c r="B29" s="140"/>
      <c r="C29" s="140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</row>
    <row r="30" spans="1:38" s="156" customFormat="1" ht="18" customHeight="1" x14ac:dyDescent="0.15">
      <c r="A30" s="147" t="s">
        <v>120</v>
      </c>
      <c r="B30" s="148" t="s">
        <v>173</v>
      </c>
      <c r="C30" s="149" t="s">
        <v>178</v>
      </c>
      <c r="D30" s="150" t="s">
        <v>77</v>
      </c>
      <c r="E30" s="151" t="s">
        <v>177</v>
      </c>
      <c r="F30" s="152" t="s">
        <v>171</v>
      </c>
      <c r="G30" s="153"/>
      <c r="H30" s="153"/>
      <c r="I30" s="153"/>
      <c r="J30" s="153"/>
      <c r="K30" s="153"/>
      <c r="L30" s="153"/>
      <c r="M30" s="153"/>
      <c r="N30" s="153"/>
      <c r="O30" s="153" t="s">
        <v>172</v>
      </c>
      <c r="P30" s="153"/>
      <c r="Q30" s="153"/>
      <c r="R30" s="153"/>
      <c r="S30" s="153"/>
      <c r="T30" s="154" t="s">
        <v>54</v>
      </c>
      <c r="U30" s="155"/>
      <c r="V30" s="155"/>
      <c r="W30" s="155"/>
      <c r="X30" s="155"/>
      <c r="Y30" s="155"/>
      <c r="Z30" s="155"/>
      <c r="AA30" s="155"/>
      <c r="AB30" s="155"/>
      <c r="AC30" s="157"/>
      <c r="AE30" s="309"/>
      <c r="AF30" s="309"/>
      <c r="AG30" s="309"/>
      <c r="AH30" s="157"/>
      <c r="AI30" s="157"/>
      <c r="AJ30" s="157"/>
      <c r="AK30" s="157"/>
      <c r="AL30" s="157"/>
    </row>
    <row r="31" spans="1:38" s="678" customFormat="1" ht="11.25" x14ac:dyDescent="0.15">
      <c r="A31" s="669" t="s">
        <v>126</v>
      </c>
      <c r="B31" s="670"/>
      <c r="C31" s="671" t="s">
        <v>179</v>
      </c>
      <c r="D31" s="672"/>
      <c r="E31" s="673"/>
      <c r="F31" s="674" t="s">
        <v>306</v>
      </c>
      <c r="G31" s="675" t="s">
        <v>51</v>
      </c>
      <c r="H31" s="675" t="s">
        <v>407</v>
      </c>
      <c r="I31" s="675" t="s">
        <v>408</v>
      </c>
      <c r="J31" s="675" t="s">
        <v>504</v>
      </c>
      <c r="K31" s="675" t="s">
        <v>438</v>
      </c>
      <c r="L31" s="675" t="s">
        <v>352</v>
      </c>
      <c r="M31" s="675" t="s">
        <v>53</v>
      </c>
      <c r="N31" s="675" t="s">
        <v>57</v>
      </c>
      <c r="O31" s="675" t="s">
        <v>174</v>
      </c>
      <c r="P31" s="675" t="s">
        <v>55</v>
      </c>
      <c r="Q31" s="675" t="s">
        <v>176</v>
      </c>
      <c r="R31" s="675" t="s">
        <v>53</v>
      </c>
      <c r="S31" s="675" t="s">
        <v>307</v>
      </c>
      <c r="T31" s="676"/>
      <c r="U31" s="677"/>
      <c r="V31" s="677"/>
      <c r="W31" s="677"/>
      <c r="X31" s="677"/>
      <c r="Y31" s="677"/>
      <c r="Z31" s="677"/>
      <c r="AA31" s="677"/>
      <c r="AB31" s="677"/>
      <c r="AE31" s="664"/>
      <c r="AF31" s="664"/>
      <c r="AG31" s="664"/>
    </row>
    <row r="32" spans="1:38" s="651" customFormat="1" ht="11.25" customHeight="1" x14ac:dyDescent="0.2">
      <c r="A32" s="641">
        <v>1</v>
      </c>
      <c r="B32" s="642">
        <v>1013</v>
      </c>
      <c r="C32" s="643" t="s">
        <v>166</v>
      </c>
      <c r="D32" s="644" t="s">
        <v>423</v>
      </c>
      <c r="E32" s="645" t="s">
        <v>460</v>
      </c>
      <c r="F32" s="646">
        <v>17000</v>
      </c>
      <c r="G32" s="647">
        <v>0</v>
      </c>
      <c r="H32" s="648"/>
      <c r="I32" s="648"/>
      <c r="J32" s="648">
        <v>1500</v>
      </c>
      <c r="K32" s="648">
        <v>1500</v>
      </c>
      <c r="L32" s="648"/>
      <c r="M32" s="648"/>
      <c r="N32" s="648">
        <v>20000</v>
      </c>
      <c r="O32" s="649">
        <v>0</v>
      </c>
      <c r="P32" s="648">
        <v>750</v>
      </c>
      <c r="Q32" s="648"/>
      <c r="R32" s="648"/>
      <c r="S32" s="648">
        <v>750</v>
      </c>
      <c r="T32" s="648">
        <v>19250</v>
      </c>
      <c r="U32" s="564"/>
      <c r="V32" s="564"/>
      <c r="W32" s="564"/>
      <c r="X32" s="564"/>
      <c r="Y32" s="564"/>
      <c r="Z32" s="564"/>
      <c r="AA32" s="564"/>
      <c r="AB32" s="564"/>
      <c r="AC32" s="564"/>
      <c r="AD32" s="564"/>
      <c r="AE32" s="648"/>
      <c r="AF32" s="648"/>
      <c r="AG32" s="648"/>
      <c r="AH32" s="564"/>
      <c r="AI32" s="564"/>
    </row>
    <row r="33" spans="1:38" s="651" customFormat="1" ht="11.25" customHeight="1" x14ac:dyDescent="0.2">
      <c r="A33" s="641">
        <v>2</v>
      </c>
      <c r="B33" s="642">
        <v>1017</v>
      </c>
      <c r="C33" s="643" t="s">
        <v>166</v>
      </c>
      <c r="D33" s="644" t="s">
        <v>412</v>
      </c>
      <c r="E33" s="645" t="s">
        <v>464</v>
      </c>
      <c r="F33" s="646">
        <v>18550</v>
      </c>
      <c r="G33" s="647">
        <v>2356</v>
      </c>
      <c r="H33" s="648">
        <v>1500</v>
      </c>
      <c r="I33" s="648">
        <v>1500</v>
      </c>
      <c r="J33" s="648"/>
      <c r="K33" s="648"/>
      <c r="L33" s="648"/>
      <c r="M33" s="648"/>
      <c r="N33" s="648">
        <v>23906</v>
      </c>
      <c r="O33" s="649">
        <v>0</v>
      </c>
      <c r="P33" s="648">
        <v>750</v>
      </c>
      <c r="Q33" s="648"/>
      <c r="R33" s="648"/>
      <c r="S33" s="648">
        <v>750</v>
      </c>
      <c r="T33" s="648">
        <v>23156</v>
      </c>
      <c r="U33" s="564"/>
      <c r="V33" s="564"/>
      <c r="W33" s="564"/>
      <c r="X33" s="564"/>
      <c r="Y33" s="564"/>
      <c r="Z33" s="564"/>
      <c r="AA33" s="564"/>
      <c r="AB33" s="564"/>
      <c r="AC33" s="564"/>
      <c r="AD33" s="564"/>
      <c r="AE33" s="648"/>
      <c r="AF33" s="648"/>
      <c r="AG33" s="648"/>
      <c r="AH33" s="564"/>
      <c r="AI33" s="564"/>
    </row>
    <row r="34" spans="1:38" s="651" customFormat="1" ht="15" x14ac:dyDescent="0.2">
      <c r="A34" s="652"/>
      <c r="B34" s="653"/>
      <c r="C34" s="653"/>
      <c r="D34" s="654" t="s">
        <v>191</v>
      </c>
      <c r="E34" s="655"/>
      <c r="F34" s="656">
        <v>35550</v>
      </c>
      <c r="G34" s="656">
        <v>2356</v>
      </c>
      <c r="H34" s="656">
        <v>1500</v>
      </c>
      <c r="I34" s="656">
        <v>1500</v>
      </c>
      <c r="J34" s="656">
        <v>1500</v>
      </c>
      <c r="K34" s="656">
        <v>1500</v>
      </c>
      <c r="L34" s="656">
        <v>0</v>
      </c>
      <c r="M34" s="656">
        <v>0</v>
      </c>
      <c r="N34" s="656">
        <v>43906</v>
      </c>
      <c r="O34" s="656">
        <v>0</v>
      </c>
      <c r="P34" s="656">
        <v>1500</v>
      </c>
      <c r="Q34" s="656">
        <v>0</v>
      </c>
      <c r="R34" s="656">
        <v>0</v>
      </c>
      <c r="S34" s="656">
        <v>1500</v>
      </c>
      <c r="T34" s="657">
        <v>42406</v>
      </c>
      <c r="U34" s="564"/>
      <c r="V34" s="564"/>
      <c r="W34" s="564"/>
      <c r="X34" s="564"/>
      <c r="Y34" s="564"/>
      <c r="Z34" s="564"/>
      <c r="AA34" s="564"/>
      <c r="AB34" s="564"/>
      <c r="AC34" s="564"/>
      <c r="AD34" s="564"/>
      <c r="AE34" s="564"/>
      <c r="AF34" s="564"/>
      <c r="AG34" s="564"/>
      <c r="AH34" s="564"/>
      <c r="AI34" s="564"/>
      <c r="AJ34" s="650"/>
      <c r="AK34" s="650"/>
      <c r="AL34" s="650"/>
    </row>
    <row r="35" spans="1:38" s="141" customFormat="1" ht="14.25" x14ac:dyDescent="0.2">
      <c r="A35" s="139" t="s">
        <v>495</v>
      </c>
      <c r="B35" s="140"/>
      <c r="C35" s="140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</row>
    <row r="36" spans="1:38" s="156" customFormat="1" ht="18" customHeight="1" x14ac:dyDescent="0.15">
      <c r="A36" s="147" t="s">
        <v>120</v>
      </c>
      <c r="B36" s="148" t="s">
        <v>173</v>
      </c>
      <c r="C36" s="149" t="s">
        <v>178</v>
      </c>
      <c r="D36" s="150" t="s">
        <v>77</v>
      </c>
      <c r="E36" s="151" t="s">
        <v>177</v>
      </c>
      <c r="F36" s="152" t="s">
        <v>171</v>
      </c>
      <c r="G36" s="153"/>
      <c r="H36" s="153"/>
      <c r="I36" s="153"/>
      <c r="J36" s="153"/>
      <c r="K36" s="153"/>
      <c r="L36" s="153"/>
      <c r="M36" s="153"/>
      <c r="N36" s="153"/>
      <c r="O36" s="153" t="s">
        <v>172</v>
      </c>
      <c r="P36" s="153"/>
      <c r="Q36" s="153"/>
      <c r="R36" s="153"/>
      <c r="S36" s="153"/>
      <c r="T36" s="154" t="s">
        <v>54</v>
      </c>
      <c r="U36" s="155"/>
      <c r="V36" s="155"/>
      <c r="W36" s="155"/>
      <c r="X36" s="155"/>
      <c r="Y36" s="155"/>
      <c r="Z36" s="155"/>
      <c r="AA36" s="155"/>
      <c r="AB36" s="155"/>
      <c r="AC36" s="157"/>
      <c r="AE36" s="309"/>
      <c r="AF36" s="309"/>
      <c r="AG36" s="309"/>
      <c r="AH36" s="157"/>
      <c r="AI36" s="157"/>
      <c r="AJ36" s="157"/>
      <c r="AK36" s="157"/>
      <c r="AL36" s="157"/>
    </row>
    <row r="37" spans="1:38" s="678" customFormat="1" ht="11.25" x14ac:dyDescent="0.15">
      <c r="A37" s="669" t="s">
        <v>126</v>
      </c>
      <c r="B37" s="670"/>
      <c r="C37" s="671" t="s">
        <v>179</v>
      </c>
      <c r="D37" s="672"/>
      <c r="E37" s="673"/>
      <c r="F37" s="674" t="s">
        <v>306</v>
      </c>
      <c r="G37" s="675" t="s">
        <v>51</v>
      </c>
      <c r="H37" s="675" t="s">
        <v>407</v>
      </c>
      <c r="I37" s="675" t="s">
        <v>408</v>
      </c>
      <c r="J37" s="675" t="s">
        <v>504</v>
      </c>
      <c r="K37" s="675" t="s">
        <v>438</v>
      </c>
      <c r="L37" s="675" t="s">
        <v>352</v>
      </c>
      <c r="M37" s="675" t="s">
        <v>53</v>
      </c>
      <c r="N37" s="675" t="s">
        <v>57</v>
      </c>
      <c r="O37" s="675" t="s">
        <v>174</v>
      </c>
      <c r="P37" s="675" t="s">
        <v>55</v>
      </c>
      <c r="Q37" s="675" t="s">
        <v>176</v>
      </c>
      <c r="R37" s="675" t="s">
        <v>53</v>
      </c>
      <c r="S37" s="675" t="s">
        <v>307</v>
      </c>
      <c r="T37" s="676"/>
      <c r="U37" s="677"/>
      <c r="V37" s="677"/>
      <c r="W37" s="677"/>
      <c r="X37" s="677"/>
      <c r="Y37" s="677"/>
      <c r="Z37" s="677"/>
      <c r="AA37" s="677"/>
      <c r="AB37" s="677"/>
      <c r="AE37" s="664"/>
      <c r="AF37" s="664"/>
      <c r="AG37" s="664"/>
    </row>
    <row r="38" spans="1:38" s="651" customFormat="1" ht="11.25" customHeight="1" x14ac:dyDescent="0.2">
      <c r="A38" s="641">
        <v>1</v>
      </c>
      <c r="B38" s="642">
        <v>1003</v>
      </c>
      <c r="C38" s="643" t="s">
        <v>409</v>
      </c>
      <c r="D38" s="644" t="s">
        <v>413</v>
      </c>
      <c r="E38" s="645" t="s">
        <v>446</v>
      </c>
      <c r="F38" s="646">
        <v>12000</v>
      </c>
      <c r="G38" s="647">
        <v>0</v>
      </c>
      <c r="H38" s="648">
        <v>0</v>
      </c>
      <c r="I38" s="648"/>
      <c r="J38" s="648"/>
      <c r="K38" s="648"/>
      <c r="L38" s="648"/>
      <c r="M38" s="648"/>
      <c r="N38" s="648">
        <v>12000</v>
      </c>
      <c r="O38" s="649">
        <v>0</v>
      </c>
      <c r="P38" s="648">
        <v>600</v>
      </c>
      <c r="Q38" s="648"/>
      <c r="R38" s="648"/>
      <c r="S38" s="648">
        <v>600</v>
      </c>
      <c r="T38" s="648">
        <v>11400</v>
      </c>
      <c r="U38" s="564"/>
      <c r="V38" s="564"/>
      <c r="W38" s="564"/>
      <c r="X38" s="564"/>
      <c r="Y38" s="564"/>
      <c r="Z38" s="564"/>
      <c r="AA38" s="564"/>
      <c r="AB38" s="564"/>
      <c r="AC38" s="564"/>
      <c r="AD38" s="564"/>
      <c r="AE38" s="648"/>
      <c r="AF38" s="648"/>
      <c r="AG38" s="648"/>
      <c r="AH38" s="564"/>
      <c r="AI38" s="564"/>
    </row>
    <row r="39" spans="1:38" s="651" customFormat="1" ht="11.25" customHeight="1" x14ac:dyDescent="0.2">
      <c r="A39" s="641">
        <v>2</v>
      </c>
      <c r="B39" s="642">
        <v>1011</v>
      </c>
      <c r="C39" s="643" t="s">
        <v>409</v>
      </c>
      <c r="D39" s="644" t="s">
        <v>421</v>
      </c>
      <c r="E39" s="645" t="s">
        <v>458</v>
      </c>
      <c r="F39" s="646">
        <v>7554</v>
      </c>
      <c r="G39" s="647">
        <v>0</v>
      </c>
      <c r="H39" s="648"/>
      <c r="I39" s="648"/>
      <c r="J39" s="648"/>
      <c r="K39" s="648"/>
      <c r="L39" s="648"/>
      <c r="M39" s="648"/>
      <c r="N39" s="648">
        <v>7554</v>
      </c>
      <c r="O39" s="649">
        <v>0</v>
      </c>
      <c r="P39" s="648">
        <v>378</v>
      </c>
      <c r="Q39" s="648"/>
      <c r="R39" s="648"/>
      <c r="S39" s="648">
        <v>378</v>
      </c>
      <c r="T39" s="648">
        <v>7176</v>
      </c>
      <c r="U39" s="564"/>
      <c r="V39" s="564"/>
      <c r="W39" s="564"/>
      <c r="X39" s="564"/>
      <c r="Y39" s="564"/>
      <c r="Z39" s="564"/>
      <c r="AA39" s="564"/>
      <c r="AB39" s="564"/>
      <c r="AC39" s="564"/>
      <c r="AD39" s="564"/>
      <c r="AE39" s="648"/>
      <c r="AF39" s="648"/>
      <c r="AG39" s="648"/>
      <c r="AH39" s="564"/>
      <c r="AI39" s="564"/>
    </row>
    <row r="40" spans="1:38" s="651" customFormat="1" ht="11.25" customHeight="1" x14ac:dyDescent="0.2">
      <c r="A40" s="641">
        <v>3</v>
      </c>
      <c r="B40" s="642">
        <v>1015</v>
      </c>
      <c r="C40" s="643" t="s">
        <v>166</v>
      </c>
      <c r="D40" s="644" t="s">
        <v>410</v>
      </c>
      <c r="E40" s="645" t="s">
        <v>462</v>
      </c>
      <c r="F40" s="646">
        <v>40000</v>
      </c>
      <c r="G40" s="647">
        <v>856</v>
      </c>
      <c r="H40" s="648"/>
      <c r="I40" s="648"/>
      <c r="J40" s="648"/>
      <c r="K40" s="648"/>
      <c r="L40" s="648"/>
      <c r="M40" s="648"/>
      <c r="N40" s="648">
        <v>40856</v>
      </c>
      <c r="O40" s="649">
        <v>560</v>
      </c>
      <c r="P40" s="648">
        <v>750</v>
      </c>
      <c r="Q40" s="648"/>
      <c r="R40" s="648"/>
      <c r="S40" s="648">
        <v>1310</v>
      </c>
      <c r="T40" s="648">
        <v>39546</v>
      </c>
      <c r="U40" s="564"/>
      <c r="V40" s="564"/>
      <c r="W40" s="564"/>
      <c r="X40" s="564"/>
      <c r="Y40" s="564"/>
      <c r="Z40" s="564"/>
      <c r="AA40" s="564"/>
      <c r="AB40" s="564"/>
      <c r="AC40" s="564"/>
      <c r="AD40" s="564"/>
      <c r="AE40" s="648"/>
      <c r="AF40" s="648"/>
      <c r="AG40" s="648"/>
      <c r="AH40" s="564"/>
      <c r="AI40" s="564"/>
    </row>
    <row r="41" spans="1:38" s="651" customFormat="1" ht="15" x14ac:dyDescent="0.2">
      <c r="A41" s="652"/>
      <c r="B41" s="653"/>
      <c r="C41" s="653"/>
      <c r="D41" s="654" t="s">
        <v>191</v>
      </c>
      <c r="E41" s="655"/>
      <c r="F41" s="656">
        <v>59554</v>
      </c>
      <c r="G41" s="656">
        <v>856</v>
      </c>
      <c r="H41" s="656">
        <v>0</v>
      </c>
      <c r="I41" s="656">
        <v>0</v>
      </c>
      <c r="J41" s="656">
        <v>0</v>
      </c>
      <c r="K41" s="656">
        <v>0</v>
      </c>
      <c r="L41" s="656">
        <v>0</v>
      </c>
      <c r="M41" s="656">
        <v>0</v>
      </c>
      <c r="N41" s="656">
        <v>60410</v>
      </c>
      <c r="O41" s="656">
        <v>560</v>
      </c>
      <c r="P41" s="656">
        <v>1728</v>
      </c>
      <c r="Q41" s="656">
        <v>0</v>
      </c>
      <c r="R41" s="656">
        <v>0</v>
      </c>
      <c r="S41" s="656">
        <v>2288</v>
      </c>
      <c r="T41" s="657">
        <v>58122</v>
      </c>
      <c r="U41" s="564"/>
      <c r="V41" s="564"/>
      <c r="W41" s="564"/>
      <c r="X41" s="564"/>
      <c r="Y41" s="564"/>
      <c r="Z41" s="564"/>
      <c r="AA41" s="564"/>
      <c r="AB41" s="564"/>
      <c r="AC41" s="564"/>
      <c r="AD41" s="564"/>
      <c r="AE41" s="564"/>
      <c r="AF41" s="564"/>
      <c r="AG41" s="564"/>
      <c r="AH41" s="564"/>
      <c r="AI41" s="564"/>
      <c r="AJ41" s="650"/>
      <c r="AK41" s="650"/>
      <c r="AL41" s="650"/>
    </row>
    <row r="42" spans="1:38" s="651" customFormat="1" ht="15.75" thickBot="1" x14ac:dyDescent="0.25">
      <c r="A42" s="658"/>
      <c r="B42" s="659"/>
      <c r="C42" s="659"/>
      <c r="D42" s="660" t="s">
        <v>190</v>
      </c>
      <c r="E42" s="661"/>
      <c r="F42" s="662">
        <v>537070</v>
      </c>
      <c r="G42" s="662">
        <v>19704</v>
      </c>
      <c r="H42" s="662">
        <v>15500</v>
      </c>
      <c r="I42" s="662">
        <v>12000</v>
      </c>
      <c r="J42" s="662">
        <v>16000</v>
      </c>
      <c r="K42" s="662">
        <v>24350</v>
      </c>
      <c r="L42" s="662">
        <v>16500</v>
      </c>
      <c r="M42" s="662">
        <v>19500</v>
      </c>
      <c r="N42" s="662">
        <v>660624</v>
      </c>
      <c r="O42" s="662">
        <v>30293</v>
      </c>
      <c r="P42" s="662">
        <v>10278</v>
      </c>
      <c r="Q42" s="662">
        <v>0</v>
      </c>
      <c r="R42" s="662">
        <v>0</v>
      </c>
      <c r="S42" s="662">
        <v>40571</v>
      </c>
      <c r="T42" s="663">
        <v>620053</v>
      </c>
      <c r="U42" s="564"/>
      <c r="V42" s="564"/>
      <c r="W42" s="564"/>
      <c r="X42" s="564"/>
      <c r="Y42" s="564"/>
      <c r="Z42" s="564"/>
      <c r="AA42" s="564"/>
      <c r="AB42" s="564"/>
      <c r="AC42" s="564"/>
      <c r="AD42" s="564"/>
      <c r="AE42" s="564"/>
      <c r="AF42" s="564"/>
      <c r="AG42" s="564"/>
      <c r="AH42" s="564"/>
      <c r="AI42" s="564"/>
      <c r="AJ42" s="650"/>
      <c r="AK42" s="650"/>
      <c r="AL42" s="650"/>
    </row>
    <row r="43" spans="1:38" customFormat="1" ht="22.5" thickTop="1" x14ac:dyDescent="0.5"/>
    <row r="44" spans="1:38" customFormat="1" x14ac:dyDescent="0.5"/>
    <row r="45" spans="1:38" customFormat="1" x14ac:dyDescent="0.5"/>
    <row r="46" spans="1:38" customFormat="1" x14ac:dyDescent="0.5"/>
    <row r="47" spans="1:38" customFormat="1" x14ac:dyDescent="0.5"/>
    <row r="48" spans="1:38" customFormat="1" x14ac:dyDescent="0.5"/>
    <row r="49" customFormat="1" x14ac:dyDescent="0.5"/>
    <row r="50" customFormat="1" x14ac:dyDescent="0.5"/>
    <row r="51" customFormat="1" x14ac:dyDescent="0.5"/>
    <row r="52" customFormat="1" x14ac:dyDescent="0.5"/>
    <row r="53" customFormat="1" x14ac:dyDescent="0.5"/>
    <row r="54" customFormat="1" x14ac:dyDescent="0.5"/>
    <row r="55" customFormat="1" x14ac:dyDescent="0.5"/>
    <row r="56" customFormat="1" x14ac:dyDescent="0.5"/>
    <row r="57" customFormat="1" x14ac:dyDescent="0.5"/>
    <row r="58" customFormat="1" x14ac:dyDescent="0.5"/>
    <row r="59" customFormat="1" x14ac:dyDescent="0.5"/>
    <row r="60" customFormat="1" x14ac:dyDescent="0.5"/>
    <row r="61" customFormat="1" x14ac:dyDescent="0.5"/>
    <row r="62" customFormat="1" x14ac:dyDescent="0.5"/>
    <row r="63" customFormat="1" x14ac:dyDescent="0.5"/>
    <row r="64" customFormat="1" x14ac:dyDescent="0.5"/>
    <row r="65" customFormat="1" x14ac:dyDescent="0.5"/>
    <row r="66" customFormat="1" x14ac:dyDescent="0.5"/>
    <row r="67" customFormat="1" x14ac:dyDescent="0.5"/>
    <row r="68" customFormat="1" x14ac:dyDescent="0.5"/>
    <row r="69" customFormat="1" x14ac:dyDescent="0.5"/>
    <row r="70" customFormat="1" x14ac:dyDescent="0.5"/>
    <row r="71" customFormat="1" x14ac:dyDescent="0.5"/>
    <row r="72" customFormat="1" x14ac:dyDescent="0.5"/>
    <row r="73" customFormat="1" x14ac:dyDescent="0.5"/>
    <row r="74" customFormat="1" x14ac:dyDescent="0.5"/>
    <row r="75" customFormat="1" x14ac:dyDescent="0.5"/>
    <row r="76" customFormat="1" x14ac:dyDescent="0.5"/>
    <row r="77" customFormat="1" x14ac:dyDescent="0.5"/>
    <row r="78" customFormat="1" x14ac:dyDescent="0.5"/>
    <row r="79" customFormat="1" x14ac:dyDescent="0.5"/>
    <row r="80" customFormat="1" x14ac:dyDescent="0.5"/>
    <row r="81" customFormat="1" x14ac:dyDescent="0.5"/>
    <row r="82" customFormat="1" x14ac:dyDescent="0.5"/>
    <row r="83" customFormat="1" x14ac:dyDescent="0.5"/>
    <row r="84" customFormat="1" x14ac:dyDescent="0.5"/>
    <row r="85" customFormat="1" x14ac:dyDescent="0.5"/>
    <row r="86" customFormat="1" x14ac:dyDescent="0.5"/>
    <row r="87" customFormat="1" x14ac:dyDescent="0.5"/>
    <row r="88" customFormat="1" x14ac:dyDescent="0.5"/>
    <row r="89" customFormat="1" x14ac:dyDescent="0.5"/>
    <row r="90" customFormat="1" x14ac:dyDescent="0.5"/>
    <row r="91" customFormat="1" x14ac:dyDescent="0.5"/>
    <row r="92" customFormat="1" x14ac:dyDescent="0.5"/>
    <row r="93" customFormat="1" x14ac:dyDescent="0.5"/>
    <row r="94" customFormat="1" x14ac:dyDescent="0.5"/>
    <row r="95" customFormat="1" x14ac:dyDescent="0.5"/>
    <row r="96" customFormat="1" x14ac:dyDescent="0.5"/>
    <row r="97" customFormat="1" x14ac:dyDescent="0.5"/>
    <row r="98" customFormat="1" x14ac:dyDescent="0.5"/>
    <row r="99" customFormat="1" x14ac:dyDescent="0.5"/>
    <row r="100" customFormat="1" x14ac:dyDescent="0.5"/>
    <row r="101" customFormat="1" x14ac:dyDescent="0.5"/>
    <row r="102" customFormat="1" x14ac:dyDescent="0.5"/>
    <row r="103" customFormat="1" x14ac:dyDescent="0.5"/>
    <row r="104" customFormat="1" x14ac:dyDescent="0.5"/>
    <row r="105" customFormat="1" x14ac:dyDescent="0.5"/>
    <row r="106" customFormat="1" x14ac:dyDescent="0.5"/>
    <row r="107" customFormat="1" x14ac:dyDescent="0.5"/>
    <row r="108" customFormat="1" x14ac:dyDescent="0.5"/>
    <row r="109" customFormat="1" x14ac:dyDescent="0.5"/>
    <row r="110" customFormat="1" x14ac:dyDescent="0.5"/>
    <row r="111" customFormat="1" x14ac:dyDescent="0.5"/>
    <row r="112" customFormat="1" x14ac:dyDescent="0.5"/>
    <row r="113" customFormat="1" x14ac:dyDescent="0.5"/>
    <row r="114" customFormat="1" x14ac:dyDescent="0.5"/>
    <row r="115" customFormat="1" x14ac:dyDescent="0.5"/>
    <row r="116" customFormat="1" x14ac:dyDescent="0.5"/>
    <row r="117" customFormat="1" x14ac:dyDescent="0.5"/>
    <row r="118" customFormat="1" x14ac:dyDescent="0.5"/>
    <row r="119" customFormat="1" x14ac:dyDescent="0.5"/>
    <row r="120" customFormat="1" x14ac:dyDescent="0.5"/>
    <row r="121" customFormat="1" x14ac:dyDescent="0.5"/>
    <row r="122" customFormat="1" x14ac:dyDescent="0.5"/>
    <row r="123" customFormat="1" x14ac:dyDescent="0.5"/>
    <row r="124" customFormat="1" x14ac:dyDescent="0.5"/>
    <row r="125" customFormat="1" x14ac:dyDescent="0.5"/>
    <row r="126" customFormat="1" x14ac:dyDescent="0.5"/>
    <row r="127" customFormat="1" x14ac:dyDescent="0.5"/>
    <row r="128" customFormat="1" x14ac:dyDescent="0.5"/>
    <row r="129" customFormat="1" x14ac:dyDescent="0.5"/>
    <row r="130" customFormat="1" x14ac:dyDescent="0.5"/>
    <row r="131" customFormat="1" x14ac:dyDescent="0.5"/>
    <row r="132" customFormat="1" x14ac:dyDescent="0.5"/>
    <row r="133" customFormat="1" x14ac:dyDescent="0.5"/>
    <row r="134" customFormat="1" x14ac:dyDescent="0.5"/>
    <row r="135" customFormat="1" x14ac:dyDescent="0.5"/>
    <row r="136" customFormat="1" x14ac:dyDescent="0.5"/>
    <row r="137" customFormat="1" x14ac:dyDescent="0.5"/>
    <row r="138" customFormat="1" x14ac:dyDescent="0.5"/>
    <row r="139" customFormat="1" x14ac:dyDescent="0.5"/>
    <row r="140" customFormat="1" x14ac:dyDescent="0.5"/>
    <row r="141" customFormat="1" x14ac:dyDescent="0.5"/>
    <row r="142" customFormat="1" x14ac:dyDescent="0.5"/>
    <row r="143" customFormat="1" x14ac:dyDescent="0.5"/>
    <row r="144" customFormat="1" x14ac:dyDescent="0.5"/>
    <row r="145" customFormat="1" x14ac:dyDescent="0.5"/>
    <row r="146" customFormat="1" x14ac:dyDescent="0.5"/>
    <row r="147" customFormat="1" x14ac:dyDescent="0.5"/>
    <row r="148" customFormat="1" x14ac:dyDescent="0.5"/>
    <row r="149" customFormat="1" x14ac:dyDescent="0.5"/>
    <row r="150" customFormat="1" x14ac:dyDescent="0.5"/>
    <row r="151" customFormat="1" x14ac:dyDescent="0.5"/>
    <row r="152" customFormat="1" x14ac:dyDescent="0.5"/>
    <row r="153" customFormat="1" x14ac:dyDescent="0.5"/>
    <row r="154" customFormat="1" x14ac:dyDescent="0.5"/>
    <row r="155" customFormat="1" x14ac:dyDescent="0.5"/>
    <row r="156" customFormat="1" x14ac:dyDescent="0.5"/>
    <row r="157" customFormat="1" x14ac:dyDescent="0.5"/>
    <row r="158" customFormat="1" x14ac:dyDescent="0.5"/>
    <row r="159" customFormat="1" x14ac:dyDescent="0.5"/>
    <row r="160" customFormat="1" x14ac:dyDescent="0.5"/>
    <row r="161" customFormat="1" x14ac:dyDescent="0.5"/>
    <row r="162" customFormat="1" x14ac:dyDescent="0.5"/>
    <row r="163" customFormat="1" x14ac:dyDescent="0.5"/>
    <row r="164" customFormat="1" x14ac:dyDescent="0.5"/>
    <row r="165" customFormat="1" x14ac:dyDescent="0.5"/>
    <row r="166" customFormat="1" x14ac:dyDescent="0.5"/>
    <row r="167" customFormat="1" x14ac:dyDescent="0.5"/>
    <row r="168" customFormat="1" x14ac:dyDescent="0.5"/>
    <row r="169" customFormat="1" x14ac:dyDescent="0.5"/>
    <row r="170" customFormat="1" x14ac:dyDescent="0.5"/>
    <row r="171" customFormat="1" x14ac:dyDescent="0.5"/>
    <row r="172" customFormat="1" x14ac:dyDescent="0.5"/>
    <row r="173" customFormat="1" x14ac:dyDescent="0.5"/>
    <row r="174" customFormat="1" x14ac:dyDescent="0.5"/>
    <row r="175" customFormat="1" x14ac:dyDescent="0.5"/>
    <row r="176" customFormat="1" x14ac:dyDescent="0.5"/>
    <row r="177" customFormat="1" x14ac:dyDescent="0.5"/>
    <row r="178" customFormat="1" x14ac:dyDescent="0.5"/>
    <row r="179" customFormat="1" x14ac:dyDescent="0.5"/>
    <row r="180" customFormat="1" x14ac:dyDescent="0.5"/>
    <row r="181" customFormat="1" x14ac:dyDescent="0.5"/>
    <row r="182" customFormat="1" x14ac:dyDescent="0.5"/>
    <row r="183" customFormat="1" x14ac:dyDescent="0.5"/>
    <row r="184" customFormat="1" x14ac:dyDescent="0.5"/>
    <row r="185" customFormat="1" x14ac:dyDescent="0.5"/>
    <row r="186" customFormat="1" x14ac:dyDescent="0.5"/>
    <row r="187" customFormat="1" x14ac:dyDescent="0.5"/>
    <row r="188" customFormat="1" x14ac:dyDescent="0.5"/>
    <row r="189" customFormat="1" x14ac:dyDescent="0.5"/>
    <row r="190" customFormat="1" x14ac:dyDescent="0.5"/>
    <row r="191" customFormat="1" x14ac:dyDescent="0.5"/>
    <row r="192" customFormat="1" x14ac:dyDescent="0.5"/>
    <row r="193" customFormat="1" x14ac:dyDescent="0.5"/>
    <row r="194" customFormat="1" x14ac:dyDescent="0.5"/>
    <row r="195" customFormat="1" x14ac:dyDescent="0.5"/>
    <row r="196" customFormat="1" x14ac:dyDescent="0.5"/>
    <row r="197" customFormat="1" x14ac:dyDescent="0.5"/>
    <row r="198" customFormat="1" x14ac:dyDescent="0.5"/>
    <row r="199" customFormat="1" x14ac:dyDescent="0.5"/>
    <row r="200" customFormat="1" x14ac:dyDescent="0.5"/>
    <row r="201" customFormat="1" x14ac:dyDescent="0.5"/>
    <row r="202" customFormat="1" x14ac:dyDescent="0.5"/>
    <row r="203" customFormat="1" x14ac:dyDescent="0.5"/>
    <row r="204" customFormat="1" x14ac:dyDescent="0.5"/>
    <row r="205" customFormat="1" x14ac:dyDescent="0.5"/>
    <row r="206" customFormat="1" x14ac:dyDescent="0.5"/>
    <row r="207" customFormat="1" x14ac:dyDescent="0.5"/>
    <row r="208" customFormat="1" x14ac:dyDescent="0.5"/>
    <row r="209" customFormat="1" x14ac:dyDescent="0.5"/>
    <row r="210" customFormat="1" x14ac:dyDescent="0.5"/>
    <row r="211" customFormat="1" x14ac:dyDescent="0.5"/>
    <row r="212" customFormat="1" x14ac:dyDescent="0.5"/>
    <row r="213" customFormat="1" x14ac:dyDescent="0.5"/>
    <row r="214" customFormat="1" x14ac:dyDescent="0.5"/>
    <row r="215" customFormat="1" x14ac:dyDescent="0.5"/>
    <row r="216" customFormat="1" x14ac:dyDescent="0.5"/>
    <row r="217" customFormat="1" x14ac:dyDescent="0.5"/>
    <row r="218" customFormat="1" x14ac:dyDescent="0.5"/>
    <row r="219" customFormat="1" x14ac:dyDescent="0.5"/>
    <row r="220" customFormat="1" x14ac:dyDescent="0.5"/>
    <row r="221" customFormat="1" x14ac:dyDescent="0.5"/>
    <row r="222" customFormat="1" x14ac:dyDescent="0.5"/>
    <row r="223" customFormat="1" x14ac:dyDescent="0.5"/>
    <row r="224" customFormat="1" x14ac:dyDescent="0.5"/>
    <row r="225" customFormat="1" x14ac:dyDescent="0.5"/>
    <row r="226" customFormat="1" x14ac:dyDescent="0.5"/>
    <row r="227" customFormat="1" x14ac:dyDescent="0.5"/>
    <row r="228" customFormat="1" x14ac:dyDescent="0.5"/>
    <row r="229" customFormat="1" x14ac:dyDescent="0.5"/>
    <row r="230" customFormat="1" x14ac:dyDescent="0.5"/>
    <row r="231" customFormat="1" x14ac:dyDescent="0.5"/>
    <row r="232" customFormat="1" x14ac:dyDescent="0.5"/>
    <row r="233" customFormat="1" x14ac:dyDescent="0.5"/>
    <row r="234" customFormat="1" x14ac:dyDescent="0.5"/>
    <row r="235" customFormat="1" x14ac:dyDescent="0.5"/>
    <row r="236" customFormat="1" x14ac:dyDescent="0.5"/>
    <row r="237" customFormat="1" x14ac:dyDescent="0.5"/>
    <row r="238" customFormat="1" x14ac:dyDescent="0.5"/>
    <row r="239" customFormat="1" x14ac:dyDescent="0.5"/>
    <row r="240" customFormat="1" x14ac:dyDescent="0.5"/>
    <row r="241" customFormat="1" x14ac:dyDescent="0.5"/>
    <row r="242" customFormat="1" x14ac:dyDescent="0.5"/>
    <row r="243" customFormat="1" x14ac:dyDescent="0.5"/>
    <row r="244" customFormat="1" x14ac:dyDescent="0.5"/>
    <row r="245" customFormat="1" x14ac:dyDescent="0.5"/>
    <row r="246" customFormat="1" x14ac:dyDescent="0.5"/>
    <row r="247" customFormat="1" x14ac:dyDescent="0.5"/>
    <row r="248" customFormat="1" x14ac:dyDescent="0.5"/>
    <row r="249" customFormat="1" x14ac:dyDescent="0.5"/>
    <row r="250" customFormat="1" x14ac:dyDescent="0.5"/>
    <row r="251" customFormat="1" x14ac:dyDescent="0.5"/>
    <row r="252" customFormat="1" x14ac:dyDescent="0.5"/>
    <row r="253" customFormat="1" x14ac:dyDescent="0.5"/>
    <row r="254" customFormat="1" x14ac:dyDescent="0.5"/>
    <row r="255" customFormat="1" x14ac:dyDescent="0.5"/>
    <row r="256" customFormat="1" x14ac:dyDescent="0.5"/>
    <row r="257" customFormat="1" x14ac:dyDescent="0.5"/>
    <row r="258" customFormat="1" x14ac:dyDescent="0.5"/>
    <row r="259" customFormat="1" x14ac:dyDescent="0.5"/>
    <row r="260" customFormat="1" x14ac:dyDescent="0.5"/>
    <row r="261" customFormat="1" x14ac:dyDescent="0.5"/>
    <row r="262" customFormat="1" x14ac:dyDescent="0.5"/>
    <row r="263" customFormat="1" x14ac:dyDescent="0.5"/>
    <row r="264" customFormat="1" x14ac:dyDescent="0.5"/>
    <row r="265" customFormat="1" x14ac:dyDescent="0.5"/>
    <row r="266" customFormat="1" x14ac:dyDescent="0.5"/>
    <row r="267" customFormat="1" x14ac:dyDescent="0.5"/>
    <row r="268" customFormat="1" x14ac:dyDescent="0.5"/>
    <row r="269" customFormat="1" x14ac:dyDescent="0.5"/>
    <row r="270" customFormat="1" x14ac:dyDescent="0.5"/>
    <row r="271" customFormat="1" x14ac:dyDescent="0.5"/>
    <row r="272" customFormat="1" x14ac:dyDescent="0.5"/>
    <row r="273" customFormat="1" x14ac:dyDescent="0.5"/>
    <row r="274" customFormat="1" x14ac:dyDescent="0.5"/>
    <row r="275" customFormat="1" x14ac:dyDescent="0.5"/>
    <row r="276" customFormat="1" x14ac:dyDescent="0.5"/>
    <row r="277" customFormat="1" x14ac:dyDescent="0.5"/>
    <row r="278" customFormat="1" x14ac:dyDescent="0.5"/>
    <row r="279" customFormat="1" x14ac:dyDescent="0.5"/>
    <row r="280" customFormat="1" x14ac:dyDescent="0.5"/>
    <row r="281" customFormat="1" x14ac:dyDescent="0.5"/>
    <row r="282" customFormat="1" x14ac:dyDescent="0.5"/>
    <row r="283" customFormat="1" x14ac:dyDescent="0.5"/>
    <row r="284" customFormat="1" x14ac:dyDescent="0.5"/>
    <row r="285" customFormat="1" x14ac:dyDescent="0.5"/>
    <row r="286" customFormat="1" x14ac:dyDescent="0.5"/>
    <row r="287" customFormat="1" x14ac:dyDescent="0.5"/>
    <row r="288" customFormat="1" x14ac:dyDescent="0.5"/>
    <row r="289" customFormat="1" x14ac:dyDescent="0.5"/>
    <row r="290" customFormat="1" x14ac:dyDescent="0.5"/>
    <row r="291" customFormat="1" x14ac:dyDescent="0.5"/>
    <row r="292" customFormat="1" x14ac:dyDescent="0.5"/>
    <row r="293" customFormat="1" x14ac:dyDescent="0.5"/>
    <row r="294" customFormat="1" x14ac:dyDescent="0.5"/>
    <row r="295" customFormat="1" x14ac:dyDescent="0.5"/>
    <row r="296" customFormat="1" x14ac:dyDescent="0.5"/>
    <row r="297" customFormat="1" x14ac:dyDescent="0.5"/>
    <row r="298" customFormat="1" x14ac:dyDescent="0.5"/>
    <row r="299" customFormat="1" x14ac:dyDescent="0.5"/>
    <row r="300" customFormat="1" x14ac:dyDescent="0.5"/>
    <row r="301" customFormat="1" x14ac:dyDescent="0.5"/>
    <row r="302" customFormat="1" x14ac:dyDescent="0.5"/>
    <row r="303" customFormat="1" x14ac:dyDescent="0.5"/>
    <row r="304" customFormat="1" x14ac:dyDescent="0.5"/>
    <row r="305" customFormat="1" x14ac:dyDescent="0.5"/>
    <row r="306" customFormat="1" x14ac:dyDescent="0.5"/>
    <row r="307" customFormat="1" x14ac:dyDescent="0.5"/>
    <row r="308" customFormat="1" x14ac:dyDescent="0.5"/>
    <row r="309" customFormat="1" x14ac:dyDescent="0.5"/>
    <row r="310" customFormat="1" x14ac:dyDescent="0.5"/>
    <row r="311" customFormat="1" x14ac:dyDescent="0.5"/>
    <row r="312" customFormat="1" x14ac:dyDescent="0.5"/>
    <row r="313" customFormat="1" x14ac:dyDescent="0.5"/>
    <row r="314" customFormat="1" x14ac:dyDescent="0.5"/>
    <row r="315" customFormat="1" x14ac:dyDescent="0.5"/>
    <row r="316" customFormat="1" x14ac:dyDescent="0.5"/>
    <row r="317" customFormat="1" x14ac:dyDescent="0.5"/>
    <row r="318" customFormat="1" x14ac:dyDescent="0.5"/>
    <row r="319" customFormat="1" x14ac:dyDescent="0.5"/>
    <row r="320" customFormat="1" x14ac:dyDescent="0.5"/>
    <row r="321" customFormat="1" x14ac:dyDescent="0.5"/>
    <row r="322" customFormat="1" x14ac:dyDescent="0.5"/>
    <row r="323" customFormat="1" x14ac:dyDescent="0.5"/>
    <row r="324" customFormat="1" x14ac:dyDescent="0.5"/>
    <row r="325" customFormat="1" x14ac:dyDescent="0.5"/>
    <row r="326" customFormat="1" x14ac:dyDescent="0.5"/>
    <row r="327" customFormat="1" x14ac:dyDescent="0.5"/>
    <row r="328" customFormat="1" x14ac:dyDescent="0.5"/>
    <row r="329" customFormat="1" x14ac:dyDescent="0.5"/>
    <row r="330" customFormat="1" x14ac:dyDescent="0.5"/>
    <row r="331" customFormat="1" x14ac:dyDescent="0.5"/>
    <row r="332" customFormat="1" x14ac:dyDescent="0.5"/>
    <row r="333" customFormat="1" x14ac:dyDescent="0.5"/>
    <row r="334" customFormat="1" x14ac:dyDescent="0.5"/>
    <row r="335" customFormat="1" x14ac:dyDescent="0.5"/>
    <row r="336" customFormat="1" x14ac:dyDescent="0.5"/>
    <row r="337" customFormat="1" x14ac:dyDescent="0.5"/>
    <row r="338" customFormat="1" x14ac:dyDescent="0.5"/>
    <row r="339" customFormat="1" x14ac:dyDescent="0.5"/>
    <row r="340" customFormat="1" x14ac:dyDescent="0.5"/>
    <row r="341" customFormat="1" x14ac:dyDescent="0.5"/>
    <row r="342" customFormat="1" x14ac:dyDescent="0.5"/>
    <row r="343" customFormat="1" x14ac:dyDescent="0.5"/>
    <row r="344" customFormat="1" x14ac:dyDescent="0.5"/>
    <row r="345" customFormat="1" x14ac:dyDescent="0.5"/>
    <row r="346" customFormat="1" x14ac:dyDescent="0.5"/>
    <row r="347" customFormat="1" x14ac:dyDescent="0.5"/>
    <row r="348" customFormat="1" x14ac:dyDescent="0.5"/>
    <row r="349" customFormat="1" x14ac:dyDescent="0.5"/>
    <row r="350" customFormat="1" x14ac:dyDescent="0.5"/>
    <row r="351" customFormat="1" x14ac:dyDescent="0.5"/>
    <row r="352" customFormat="1" x14ac:dyDescent="0.5"/>
    <row r="353" customFormat="1" x14ac:dyDescent="0.5"/>
    <row r="354" customFormat="1" x14ac:dyDescent="0.5"/>
    <row r="355" customFormat="1" x14ac:dyDescent="0.5"/>
    <row r="356" customFormat="1" x14ac:dyDescent="0.5"/>
    <row r="357" customFormat="1" x14ac:dyDescent="0.5"/>
    <row r="358" customFormat="1" x14ac:dyDescent="0.5"/>
    <row r="359" customFormat="1" x14ac:dyDescent="0.5"/>
    <row r="360" customFormat="1" x14ac:dyDescent="0.5"/>
    <row r="361" customFormat="1" x14ac:dyDescent="0.5"/>
    <row r="362" customFormat="1" x14ac:dyDescent="0.5"/>
    <row r="363" customFormat="1" x14ac:dyDescent="0.5"/>
    <row r="364" customFormat="1" x14ac:dyDescent="0.5"/>
    <row r="365" customFormat="1" x14ac:dyDescent="0.5"/>
    <row r="366" customFormat="1" x14ac:dyDescent="0.5"/>
    <row r="367" customFormat="1" x14ac:dyDescent="0.5"/>
    <row r="368" customFormat="1" x14ac:dyDescent="0.5"/>
    <row r="369" customFormat="1" x14ac:dyDescent="0.5"/>
    <row r="370" customFormat="1" x14ac:dyDescent="0.5"/>
    <row r="371" customFormat="1" x14ac:dyDescent="0.5"/>
    <row r="372" customFormat="1" x14ac:dyDescent="0.5"/>
    <row r="373" customFormat="1" x14ac:dyDescent="0.5"/>
    <row r="374" customFormat="1" x14ac:dyDescent="0.5"/>
    <row r="375" customFormat="1" x14ac:dyDescent="0.5"/>
    <row r="376" customFormat="1" x14ac:dyDescent="0.5"/>
    <row r="377" customFormat="1" x14ac:dyDescent="0.5"/>
    <row r="378" customFormat="1" x14ac:dyDescent="0.5"/>
    <row r="379" customFormat="1" x14ac:dyDescent="0.5"/>
    <row r="380" customFormat="1" x14ac:dyDescent="0.5"/>
    <row r="381" customFormat="1" x14ac:dyDescent="0.5"/>
    <row r="382" customFormat="1" x14ac:dyDescent="0.5"/>
    <row r="383" customFormat="1" x14ac:dyDescent="0.5"/>
    <row r="384" customFormat="1" x14ac:dyDescent="0.5"/>
    <row r="385" customFormat="1" x14ac:dyDescent="0.5"/>
    <row r="386" customFormat="1" x14ac:dyDescent="0.5"/>
    <row r="387" customFormat="1" x14ac:dyDescent="0.5"/>
    <row r="388" customFormat="1" x14ac:dyDescent="0.5"/>
    <row r="389" customFormat="1" x14ac:dyDescent="0.5"/>
    <row r="390" customFormat="1" x14ac:dyDescent="0.5"/>
    <row r="391" customFormat="1" x14ac:dyDescent="0.5"/>
    <row r="392" customFormat="1" x14ac:dyDescent="0.5"/>
    <row r="393" customFormat="1" x14ac:dyDescent="0.5"/>
    <row r="394" customFormat="1" x14ac:dyDescent="0.5"/>
    <row r="395" customFormat="1" x14ac:dyDescent="0.5"/>
    <row r="396" customFormat="1" x14ac:dyDescent="0.5"/>
    <row r="397" customFormat="1" x14ac:dyDescent="0.5"/>
    <row r="398" customFormat="1" x14ac:dyDescent="0.5"/>
    <row r="399" customFormat="1" x14ac:dyDescent="0.5"/>
    <row r="400" customFormat="1" x14ac:dyDescent="0.5"/>
    <row r="401" customFormat="1" x14ac:dyDescent="0.5"/>
    <row r="402" customFormat="1" x14ac:dyDescent="0.5"/>
    <row r="403" customFormat="1" x14ac:dyDescent="0.5"/>
    <row r="404" customFormat="1" x14ac:dyDescent="0.5"/>
    <row r="405" customFormat="1" x14ac:dyDescent="0.5"/>
    <row r="406" customFormat="1" x14ac:dyDescent="0.5"/>
    <row r="407" customFormat="1" x14ac:dyDescent="0.5"/>
    <row r="408" customFormat="1" x14ac:dyDescent="0.5"/>
    <row r="409" customFormat="1" x14ac:dyDescent="0.5"/>
    <row r="410" customFormat="1" x14ac:dyDescent="0.5"/>
    <row r="411" customFormat="1" x14ac:dyDescent="0.5"/>
    <row r="412" customFormat="1" x14ac:dyDescent="0.5"/>
    <row r="413" customFormat="1" x14ac:dyDescent="0.5"/>
    <row r="414" customFormat="1" x14ac:dyDescent="0.5"/>
    <row r="415" customFormat="1" x14ac:dyDescent="0.5"/>
    <row r="416" customFormat="1" x14ac:dyDescent="0.5"/>
    <row r="417" customFormat="1" x14ac:dyDescent="0.5"/>
    <row r="418" customFormat="1" x14ac:dyDescent="0.5"/>
    <row r="419" customFormat="1" x14ac:dyDescent="0.5"/>
    <row r="420" customFormat="1" x14ac:dyDescent="0.5"/>
    <row r="421" customFormat="1" x14ac:dyDescent="0.5"/>
    <row r="422" customFormat="1" x14ac:dyDescent="0.5"/>
    <row r="423" customFormat="1" x14ac:dyDescent="0.5"/>
    <row r="424" customFormat="1" x14ac:dyDescent="0.5"/>
    <row r="425" customFormat="1" x14ac:dyDescent="0.5"/>
    <row r="426" customFormat="1" x14ac:dyDescent="0.5"/>
    <row r="427" customFormat="1" x14ac:dyDescent="0.5"/>
    <row r="428" customFormat="1" x14ac:dyDescent="0.5"/>
    <row r="429" customFormat="1" x14ac:dyDescent="0.5"/>
    <row r="430" customFormat="1" x14ac:dyDescent="0.5"/>
    <row r="431" customFormat="1" x14ac:dyDescent="0.5"/>
    <row r="432" customFormat="1" x14ac:dyDescent="0.5"/>
    <row r="433" customFormat="1" x14ac:dyDescent="0.5"/>
    <row r="434" customFormat="1" x14ac:dyDescent="0.5"/>
    <row r="435" customFormat="1" x14ac:dyDescent="0.5"/>
    <row r="436" customFormat="1" x14ac:dyDescent="0.5"/>
    <row r="437" customFormat="1" x14ac:dyDescent="0.5"/>
    <row r="438" customFormat="1" x14ac:dyDescent="0.5"/>
    <row r="439" customFormat="1" x14ac:dyDescent="0.5"/>
    <row r="440" customFormat="1" x14ac:dyDescent="0.5"/>
    <row r="441" customFormat="1" x14ac:dyDescent="0.5"/>
    <row r="442" customFormat="1" x14ac:dyDescent="0.5"/>
    <row r="443" customFormat="1" x14ac:dyDescent="0.5"/>
    <row r="444" customFormat="1" x14ac:dyDescent="0.5"/>
    <row r="445" customFormat="1" x14ac:dyDescent="0.5"/>
    <row r="446" customFormat="1" x14ac:dyDescent="0.5"/>
    <row r="447" customFormat="1" x14ac:dyDescent="0.5"/>
    <row r="448" customFormat="1" x14ac:dyDescent="0.5"/>
    <row r="449" customFormat="1" x14ac:dyDescent="0.5"/>
    <row r="450" customFormat="1" x14ac:dyDescent="0.5"/>
    <row r="451" customFormat="1" x14ac:dyDescent="0.5"/>
    <row r="452" customFormat="1" x14ac:dyDescent="0.5"/>
    <row r="453" customFormat="1" x14ac:dyDescent="0.5"/>
    <row r="454" customFormat="1" x14ac:dyDescent="0.5"/>
    <row r="455" customFormat="1" x14ac:dyDescent="0.5"/>
    <row r="456" customFormat="1" x14ac:dyDescent="0.5"/>
    <row r="457" customFormat="1" x14ac:dyDescent="0.5"/>
    <row r="458" customFormat="1" x14ac:dyDescent="0.5"/>
    <row r="459" customFormat="1" x14ac:dyDescent="0.5"/>
    <row r="460" customFormat="1" x14ac:dyDescent="0.5"/>
    <row r="461" customFormat="1" x14ac:dyDescent="0.5"/>
    <row r="462" customFormat="1" x14ac:dyDescent="0.5"/>
    <row r="463" customFormat="1" x14ac:dyDescent="0.5"/>
    <row r="464" customFormat="1" x14ac:dyDescent="0.5"/>
    <row r="465" customFormat="1" x14ac:dyDescent="0.5"/>
    <row r="466" customFormat="1" x14ac:dyDescent="0.5"/>
    <row r="467" customFormat="1" x14ac:dyDescent="0.5"/>
    <row r="468" customFormat="1" x14ac:dyDescent="0.5"/>
    <row r="469" customFormat="1" x14ac:dyDescent="0.5"/>
    <row r="470" customFormat="1" x14ac:dyDescent="0.5"/>
    <row r="471" customFormat="1" x14ac:dyDescent="0.5"/>
    <row r="472" customFormat="1" x14ac:dyDescent="0.5"/>
    <row r="473" customFormat="1" x14ac:dyDescent="0.5"/>
    <row r="474" customFormat="1" x14ac:dyDescent="0.5"/>
    <row r="475" customFormat="1" x14ac:dyDescent="0.5"/>
    <row r="476" customFormat="1" x14ac:dyDescent="0.5"/>
    <row r="477" customFormat="1" x14ac:dyDescent="0.5"/>
    <row r="478" customFormat="1" x14ac:dyDescent="0.5"/>
    <row r="479" customFormat="1" x14ac:dyDescent="0.5"/>
    <row r="480" customFormat="1" x14ac:dyDescent="0.5"/>
    <row r="481" customFormat="1" x14ac:dyDescent="0.5"/>
    <row r="482" customFormat="1" x14ac:dyDescent="0.5"/>
    <row r="483" customFormat="1" x14ac:dyDescent="0.5"/>
    <row r="484" customFormat="1" x14ac:dyDescent="0.5"/>
    <row r="485" customFormat="1" x14ac:dyDescent="0.5"/>
    <row r="486" customFormat="1" x14ac:dyDescent="0.5"/>
    <row r="487" customFormat="1" x14ac:dyDescent="0.5"/>
    <row r="488" customFormat="1" x14ac:dyDescent="0.5"/>
    <row r="489" customFormat="1" x14ac:dyDescent="0.5"/>
    <row r="490" customFormat="1" x14ac:dyDescent="0.5"/>
    <row r="491" customFormat="1" x14ac:dyDescent="0.5"/>
    <row r="492" customFormat="1" x14ac:dyDescent="0.5"/>
    <row r="493" customFormat="1" x14ac:dyDescent="0.5"/>
    <row r="494" customFormat="1" x14ac:dyDescent="0.5"/>
    <row r="495" customFormat="1" x14ac:dyDescent="0.5"/>
    <row r="496" customFormat="1" x14ac:dyDescent="0.5"/>
    <row r="497" customFormat="1" x14ac:dyDescent="0.5"/>
    <row r="498" customFormat="1" x14ac:dyDescent="0.5"/>
    <row r="499" customFormat="1" x14ac:dyDescent="0.5"/>
    <row r="500" customFormat="1" x14ac:dyDescent="0.5"/>
    <row r="501" customFormat="1" x14ac:dyDescent="0.5"/>
    <row r="502" customFormat="1" x14ac:dyDescent="0.5"/>
    <row r="503" customFormat="1" x14ac:dyDescent="0.5"/>
    <row r="504" customFormat="1" x14ac:dyDescent="0.5"/>
    <row r="505" customFormat="1" x14ac:dyDescent="0.5"/>
    <row r="506" customFormat="1" x14ac:dyDescent="0.5"/>
    <row r="507" customFormat="1" x14ac:dyDescent="0.5"/>
    <row r="508" customFormat="1" x14ac:dyDescent="0.5"/>
    <row r="509" customFormat="1" x14ac:dyDescent="0.5"/>
    <row r="510" customFormat="1" x14ac:dyDescent="0.5"/>
    <row r="511" customFormat="1" x14ac:dyDescent="0.5"/>
    <row r="512" customFormat="1" x14ac:dyDescent="0.5"/>
    <row r="513" customFormat="1" x14ac:dyDescent="0.5"/>
    <row r="514" customFormat="1" x14ac:dyDescent="0.5"/>
    <row r="515" customFormat="1" x14ac:dyDescent="0.5"/>
    <row r="516" customFormat="1" x14ac:dyDescent="0.5"/>
    <row r="517" customFormat="1" x14ac:dyDescent="0.5"/>
    <row r="518" customFormat="1" x14ac:dyDescent="0.5"/>
    <row r="519" customFormat="1" x14ac:dyDescent="0.5"/>
    <row r="520" customFormat="1" x14ac:dyDescent="0.5"/>
    <row r="521" customFormat="1" x14ac:dyDescent="0.5"/>
    <row r="522" customFormat="1" x14ac:dyDescent="0.5"/>
    <row r="523" customFormat="1" x14ac:dyDescent="0.5"/>
    <row r="524" customFormat="1" x14ac:dyDescent="0.5"/>
    <row r="525" customFormat="1" x14ac:dyDescent="0.5"/>
    <row r="526" customFormat="1" x14ac:dyDescent="0.5"/>
    <row r="527" customFormat="1" x14ac:dyDescent="0.5"/>
    <row r="528" customFormat="1" x14ac:dyDescent="0.5"/>
    <row r="529" customFormat="1" x14ac:dyDescent="0.5"/>
    <row r="530" customFormat="1" x14ac:dyDescent="0.5"/>
    <row r="531" customFormat="1" x14ac:dyDescent="0.5"/>
    <row r="532" customFormat="1" x14ac:dyDescent="0.5"/>
    <row r="533" customFormat="1" x14ac:dyDescent="0.5"/>
    <row r="534" customFormat="1" x14ac:dyDescent="0.5"/>
    <row r="535" customFormat="1" x14ac:dyDescent="0.5"/>
    <row r="536" customFormat="1" x14ac:dyDescent="0.5"/>
    <row r="537" customFormat="1" x14ac:dyDescent="0.5"/>
    <row r="538" customFormat="1" x14ac:dyDescent="0.5"/>
    <row r="539" customFormat="1" x14ac:dyDescent="0.5"/>
    <row r="540" customFormat="1" x14ac:dyDescent="0.5"/>
    <row r="541" customFormat="1" x14ac:dyDescent="0.5"/>
    <row r="542" customFormat="1" x14ac:dyDescent="0.5"/>
    <row r="543" customFormat="1" x14ac:dyDescent="0.5"/>
    <row r="544" customFormat="1" x14ac:dyDescent="0.5"/>
    <row r="545" customFormat="1" x14ac:dyDescent="0.5"/>
    <row r="546" customFormat="1" x14ac:dyDescent="0.5"/>
    <row r="547" customFormat="1" x14ac:dyDescent="0.5"/>
    <row r="548" customFormat="1" x14ac:dyDescent="0.5"/>
    <row r="549" customFormat="1" x14ac:dyDescent="0.5"/>
    <row r="550" customFormat="1" x14ac:dyDescent="0.5"/>
    <row r="551" customFormat="1" x14ac:dyDescent="0.5"/>
    <row r="552" customFormat="1" x14ac:dyDescent="0.5"/>
    <row r="553" customFormat="1" x14ac:dyDescent="0.5"/>
    <row r="554" customFormat="1" x14ac:dyDescent="0.5"/>
    <row r="555" customFormat="1" x14ac:dyDescent="0.5"/>
    <row r="556" customFormat="1" x14ac:dyDescent="0.5"/>
    <row r="557" customFormat="1" x14ac:dyDescent="0.5"/>
    <row r="558" customFormat="1" x14ac:dyDescent="0.5"/>
    <row r="559" customFormat="1" x14ac:dyDescent="0.5"/>
    <row r="560" customFormat="1" x14ac:dyDescent="0.5"/>
    <row r="561" customFormat="1" x14ac:dyDescent="0.5"/>
    <row r="562" customFormat="1" x14ac:dyDescent="0.5"/>
    <row r="563" customFormat="1" x14ac:dyDescent="0.5"/>
    <row r="564" customFormat="1" x14ac:dyDescent="0.5"/>
    <row r="565" customFormat="1" x14ac:dyDescent="0.5"/>
    <row r="566" customFormat="1" x14ac:dyDescent="0.5"/>
    <row r="567" customFormat="1" x14ac:dyDescent="0.5"/>
    <row r="568" customFormat="1" x14ac:dyDescent="0.5"/>
    <row r="569" customFormat="1" x14ac:dyDescent="0.5"/>
    <row r="570" customFormat="1" x14ac:dyDescent="0.5"/>
    <row r="571" customFormat="1" x14ac:dyDescent="0.5"/>
    <row r="572" customFormat="1" x14ac:dyDescent="0.5"/>
    <row r="573" customFormat="1" x14ac:dyDescent="0.5"/>
    <row r="574" customFormat="1" x14ac:dyDescent="0.5"/>
    <row r="575" customFormat="1" x14ac:dyDescent="0.5"/>
    <row r="576" customFormat="1" x14ac:dyDescent="0.5"/>
    <row r="577" customFormat="1" x14ac:dyDescent="0.5"/>
    <row r="578" customFormat="1" x14ac:dyDescent="0.5"/>
    <row r="579" customFormat="1" x14ac:dyDescent="0.5"/>
    <row r="580" customFormat="1" x14ac:dyDescent="0.5"/>
    <row r="581" customFormat="1" x14ac:dyDescent="0.5"/>
    <row r="582" customFormat="1" x14ac:dyDescent="0.5"/>
    <row r="583" customFormat="1" x14ac:dyDescent="0.5"/>
    <row r="584" customFormat="1" x14ac:dyDescent="0.5"/>
    <row r="585" customFormat="1" x14ac:dyDescent="0.5"/>
    <row r="586" customFormat="1" x14ac:dyDescent="0.5"/>
    <row r="587" customFormat="1" x14ac:dyDescent="0.5"/>
    <row r="588" customFormat="1" x14ac:dyDescent="0.5"/>
    <row r="589" customFormat="1" x14ac:dyDescent="0.5"/>
    <row r="590" customFormat="1" x14ac:dyDescent="0.5"/>
    <row r="591" customFormat="1" x14ac:dyDescent="0.5"/>
    <row r="592" customFormat="1" x14ac:dyDescent="0.5"/>
    <row r="593" customFormat="1" x14ac:dyDescent="0.5"/>
    <row r="594" customFormat="1" x14ac:dyDescent="0.5"/>
    <row r="595" customFormat="1" x14ac:dyDescent="0.5"/>
    <row r="596" customFormat="1" x14ac:dyDescent="0.5"/>
    <row r="597" customFormat="1" x14ac:dyDescent="0.5"/>
    <row r="598" customFormat="1" x14ac:dyDescent="0.5"/>
    <row r="599" customFormat="1" x14ac:dyDescent="0.5"/>
    <row r="600" customFormat="1" x14ac:dyDescent="0.5"/>
    <row r="601" customFormat="1" x14ac:dyDescent="0.5"/>
    <row r="602" customFormat="1" x14ac:dyDescent="0.5"/>
    <row r="603" customFormat="1" x14ac:dyDescent="0.5"/>
    <row r="604" customFormat="1" x14ac:dyDescent="0.5"/>
    <row r="605" customFormat="1" x14ac:dyDescent="0.5"/>
    <row r="606" customFormat="1" x14ac:dyDescent="0.5"/>
    <row r="607" customFormat="1" x14ac:dyDescent="0.5"/>
    <row r="608" customFormat="1" x14ac:dyDescent="0.5"/>
    <row r="609" customFormat="1" x14ac:dyDescent="0.5"/>
    <row r="610" customFormat="1" x14ac:dyDescent="0.5"/>
    <row r="611" customFormat="1" x14ac:dyDescent="0.5"/>
    <row r="612" customFormat="1" x14ac:dyDescent="0.5"/>
    <row r="613" customFormat="1" x14ac:dyDescent="0.5"/>
    <row r="614" customFormat="1" x14ac:dyDescent="0.5"/>
    <row r="615" customFormat="1" x14ac:dyDescent="0.5"/>
    <row r="616" customFormat="1" x14ac:dyDescent="0.5"/>
    <row r="617" customFormat="1" x14ac:dyDescent="0.5"/>
    <row r="618" customFormat="1" x14ac:dyDescent="0.5"/>
    <row r="619" customFormat="1" x14ac:dyDescent="0.5"/>
    <row r="620" customFormat="1" x14ac:dyDescent="0.5"/>
    <row r="621" customFormat="1" x14ac:dyDescent="0.5"/>
    <row r="622" customFormat="1" x14ac:dyDescent="0.5"/>
    <row r="623" customFormat="1" x14ac:dyDescent="0.5"/>
    <row r="624" customFormat="1" x14ac:dyDescent="0.5"/>
    <row r="625" customFormat="1" x14ac:dyDescent="0.5"/>
    <row r="626" customFormat="1" x14ac:dyDescent="0.5"/>
    <row r="627" customFormat="1" x14ac:dyDescent="0.5"/>
    <row r="628" customFormat="1" x14ac:dyDescent="0.5"/>
    <row r="629" customFormat="1" x14ac:dyDescent="0.5"/>
    <row r="630" customFormat="1" x14ac:dyDescent="0.5"/>
    <row r="631" customFormat="1" x14ac:dyDescent="0.5"/>
    <row r="632" customFormat="1" x14ac:dyDescent="0.5"/>
    <row r="633" customFormat="1" x14ac:dyDescent="0.5"/>
    <row r="634" customFormat="1" x14ac:dyDescent="0.5"/>
    <row r="635" customFormat="1" x14ac:dyDescent="0.5"/>
    <row r="636" customFormat="1" x14ac:dyDescent="0.5"/>
    <row r="637" customFormat="1" x14ac:dyDescent="0.5"/>
    <row r="638" customFormat="1" x14ac:dyDescent="0.5"/>
    <row r="639" customFormat="1" x14ac:dyDescent="0.5"/>
    <row r="640" customFormat="1" x14ac:dyDescent="0.5"/>
    <row r="641" customFormat="1" x14ac:dyDescent="0.5"/>
    <row r="642" customFormat="1" x14ac:dyDescent="0.5"/>
    <row r="643" customFormat="1" x14ac:dyDescent="0.5"/>
    <row r="644" customFormat="1" x14ac:dyDescent="0.5"/>
    <row r="645" customFormat="1" x14ac:dyDescent="0.5"/>
    <row r="646" customFormat="1" x14ac:dyDescent="0.5"/>
    <row r="647" customFormat="1" x14ac:dyDescent="0.5"/>
    <row r="648" customFormat="1" x14ac:dyDescent="0.5"/>
    <row r="649" customFormat="1" x14ac:dyDescent="0.5"/>
    <row r="650" customFormat="1" x14ac:dyDescent="0.5"/>
    <row r="651" customFormat="1" x14ac:dyDescent="0.5"/>
    <row r="652" customFormat="1" x14ac:dyDescent="0.5"/>
    <row r="653" customFormat="1" x14ac:dyDescent="0.5"/>
    <row r="654" customFormat="1" x14ac:dyDescent="0.5"/>
    <row r="655" customFormat="1" x14ac:dyDescent="0.5"/>
    <row r="656" customFormat="1" x14ac:dyDescent="0.5"/>
    <row r="657" customFormat="1" x14ac:dyDescent="0.5"/>
    <row r="658" customFormat="1" x14ac:dyDescent="0.5"/>
    <row r="659" customFormat="1" x14ac:dyDescent="0.5"/>
    <row r="660" customFormat="1" x14ac:dyDescent="0.5"/>
    <row r="661" customFormat="1" x14ac:dyDescent="0.5"/>
    <row r="662" customFormat="1" x14ac:dyDescent="0.5"/>
    <row r="663" customFormat="1" x14ac:dyDescent="0.5"/>
    <row r="664" customFormat="1" x14ac:dyDescent="0.5"/>
    <row r="665" customFormat="1" x14ac:dyDescent="0.5"/>
    <row r="666" customFormat="1" x14ac:dyDescent="0.5"/>
    <row r="667" customFormat="1" x14ac:dyDescent="0.5"/>
    <row r="668" customFormat="1" x14ac:dyDescent="0.5"/>
    <row r="669" customFormat="1" x14ac:dyDescent="0.5"/>
    <row r="670" customFormat="1" x14ac:dyDescent="0.5"/>
    <row r="671" customFormat="1" x14ac:dyDescent="0.5"/>
    <row r="672" customFormat="1" x14ac:dyDescent="0.5"/>
    <row r="673" customFormat="1" x14ac:dyDescent="0.5"/>
    <row r="674" customFormat="1" x14ac:dyDescent="0.5"/>
    <row r="675" customFormat="1" x14ac:dyDescent="0.5"/>
    <row r="676" customFormat="1" x14ac:dyDescent="0.5"/>
    <row r="677" customFormat="1" x14ac:dyDescent="0.5"/>
    <row r="678" customFormat="1" x14ac:dyDescent="0.5"/>
    <row r="679" customFormat="1" x14ac:dyDescent="0.5"/>
    <row r="680" customFormat="1" x14ac:dyDescent="0.5"/>
    <row r="681" customFormat="1" x14ac:dyDescent="0.5"/>
    <row r="682" customFormat="1" x14ac:dyDescent="0.5"/>
    <row r="683" customFormat="1" x14ac:dyDescent="0.5"/>
    <row r="684" customFormat="1" x14ac:dyDescent="0.5"/>
    <row r="685" customFormat="1" x14ac:dyDescent="0.5"/>
    <row r="686" customFormat="1" x14ac:dyDescent="0.5"/>
    <row r="687" customFormat="1" x14ac:dyDescent="0.5"/>
    <row r="688" customFormat="1" x14ac:dyDescent="0.5"/>
    <row r="689" customFormat="1" x14ac:dyDescent="0.5"/>
    <row r="690" customFormat="1" x14ac:dyDescent="0.5"/>
    <row r="691" customFormat="1" x14ac:dyDescent="0.5"/>
    <row r="692" customFormat="1" x14ac:dyDescent="0.5"/>
    <row r="693" customFormat="1" x14ac:dyDescent="0.5"/>
    <row r="694" customFormat="1" x14ac:dyDescent="0.5"/>
    <row r="695" customFormat="1" x14ac:dyDescent="0.5"/>
    <row r="696" customFormat="1" x14ac:dyDescent="0.5"/>
    <row r="697" customFormat="1" x14ac:dyDescent="0.5"/>
    <row r="698" customFormat="1" x14ac:dyDescent="0.5"/>
    <row r="699" customFormat="1" x14ac:dyDescent="0.5"/>
    <row r="700" customFormat="1" x14ac:dyDescent="0.5"/>
    <row r="701" customFormat="1" x14ac:dyDescent="0.5"/>
    <row r="702" customFormat="1" x14ac:dyDescent="0.5"/>
    <row r="703" customFormat="1" x14ac:dyDescent="0.5"/>
    <row r="704" customFormat="1" x14ac:dyDescent="0.5"/>
    <row r="705" customFormat="1" x14ac:dyDescent="0.5"/>
    <row r="706" customFormat="1" x14ac:dyDescent="0.5"/>
    <row r="707" customFormat="1" x14ac:dyDescent="0.5"/>
    <row r="708" customFormat="1" x14ac:dyDescent="0.5"/>
    <row r="709" customFormat="1" x14ac:dyDescent="0.5"/>
    <row r="710" customFormat="1" x14ac:dyDescent="0.5"/>
    <row r="711" customFormat="1" x14ac:dyDescent="0.5"/>
    <row r="712" customFormat="1" x14ac:dyDescent="0.5"/>
    <row r="713" customFormat="1" x14ac:dyDescent="0.5"/>
    <row r="714" customFormat="1" x14ac:dyDescent="0.5"/>
    <row r="715" customFormat="1" x14ac:dyDescent="0.5"/>
    <row r="716" customFormat="1" x14ac:dyDescent="0.5"/>
    <row r="717" customFormat="1" x14ac:dyDescent="0.5"/>
    <row r="718" customFormat="1" x14ac:dyDescent="0.5"/>
    <row r="719" customFormat="1" x14ac:dyDescent="0.5"/>
    <row r="720" customFormat="1" x14ac:dyDescent="0.5"/>
    <row r="721" customFormat="1" x14ac:dyDescent="0.5"/>
    <row r="722" customFormat="1" x14ac:dyDescent="0.5"/>
    <row r="723" customFormat="1" x14ac:dyDescent="0.5"/>
    <row r="724" customFormat="1" x14ac:dyDescent="0.5"/>
    <row r="725" customFormat="1" x14ac:dyDescent="0.5"/>
    <row r="726" customFormat="1" x14ac:dyDescent="0.5"/>
    <row r="727" customFormat="1" x14ac:dyDescent="0.5"/>
    <row r="728" customFormat="1" x14ac:dyDescent="0.5"/>
    <row r="729" customFormat="1" x14ac:dyDescent="0.5"/>
    <row r="730" customFormat="1" x14ac:dyDescent="0.5"/>
    <row r="731" customFormat="1" x14ac:dyDescent="0.5"/>
    <row r="732" customFormat="1" x14ac:dyDescent="0.5"/>
    <row r="733" customFormat="1" x14ac:dyDescent="0.5"/>
    <row r="734" customFormat="1" x14ac:dyDescent="0.5"/>
    <row r="735" customFormat="1" x14ac:dyDescent="0.5"/>
    <row r="736" customFormat="1" x14ac:dyDescent="0.5"/>
    <row r="737" customFormat="1" x14ac:dyDescent="0.5"/>
    <row r="738" customFormat="1" x14ac:dyDescent="0.5"/>
    <row r="739" customFormat="1" x14ac:dyDescent="0.5"/>
    <row r="740" customFormat="1" x14ac:dyDescent="0.5"/>
    <row r="741" customFormat="1" x14ac:dyDescent="0.5"/>
    <row r="742" customFormat="1" x14ac:dyDescent="0.5"/>
    <row r="743" customFormat="1" x14ac:dyDescent="0.5"/>
    <row r="744" customFormat="1" x14ac:dyDescent="0.5"/>
    <row r="745" customFormat="1" x14ac:dyDescent="0.5"/>
    <row r="746" customFormat="1" x14ac:dyDescent="0.5"/>
    <row r="747" customFormat="1" x14ac:dyDescent="0.5"/>
    <row r="748" customFormat="1" x14ac:dyDescent="0.5"/>
    <row r="749" customFormat="1" x14ac:dyDescent="0.5"/>
    <row r="750" customFormat="1" x14ac:dyDescent="0.5"/>
    <row r="751" customFormat="1" x14ac:dyDescent="0.5"/>
    <row r="752" customFormat="1" x14ac:dyDescent="0.5"/>
    <row r="753" customFormat="1" x14ac:dyDescent="0.5"/>
    <row r="754" customFormat="1" x14ac:dyDescent="0.5"/>
    <row r="755" customFormat="1" x14ac:dyDescent="0.5"/>
    <row r="756" customFormat="1" x14ac:dyDescent="0.5"/>
    <row r="757" customFormat="1" x14ac:dyDescent="0.5"/>
    <row r="758" customFormat="1" x14ac:dyDescent="0.5"/>
    <row r="759" customFormat="1" x14ac:dyDescent="0.5"/>
    <row r="760" customFormat="1" x14ac:dyDescent="0.5"/>
    <row r="761" customFormat="1" x14ac:dyDescent="0.5"/>
    <row r="762" customFormat="1" x14ac:dyDescent="0.5"/>
    <row r="763" customFormat="1" x14ac:dyDescent="0.5"/>
    <row r="764" customFormat="1" x14ac:dyDescent="0.5"/>
    <row r="765" customFormat="1" x14ac:dyDescent="0.5"/>
    <row r="766" customFormat="1" x14ac:dyDescent="0.5"/>
    <row r="767" customFormat="1" x14ac:dyDescent="0.5"/>
    <row r="768" customFormat="1" x14ac:dyDescent="0.5"/>
    <row r="769" customFormat="1" x14ac:dyDescent="0.5"/>
    <row r="770" customFormat="1" x14ac:dyDescent="0.5"/>
    <row r="771" customFormat="1" x14ac:dyDescent="0.5"/>
    <row r="772" customFormat="1" x14ac:dyDescent="0.5"/>
    <row r="773" customFormat="1" x14ac:dyDescent="0.5"/>
    <row r="774" customFormat="1" x14ac:dyDescent="0.5"/>
    <row r="775" customFormat="1" x14ac:dyDescent="0.5"/>
    <row r="776" customFormat="1" x14ac:dyDescent="0.5"/>
    <row r="777" customFormat="1" x14ac:dyDescent="0.5"/>
    <row r="778" customFormat="1" x14ac:dyDescent="0.5"/>
    <row r="779" customFormat="1" x14ac:dyDescent="0.5"/>
    <row r="780" customFormat="1" x14ac:dyDescent="0.5"/>
    <row r="781" customFormat="1" x14ac:dyDescent="0.5"/>
    <row r="782" customFormat="1" x14ac:dyDescent="0.5"/>
    <row r="783" customFormat="1" x14ac:dyDescent="0.5"/>
    <row r="784" customFormat="1" x14ac:dyDescent="0.5"/>
    <row r="785" customFormat="1" x14ac:dyDescent="0.5"/>
    <row r="786" customFormat="1" x14ac:dyDescent="0.5"/>
    <row r="787" customFormat="1" x14ac:dyDescent="0.5"/>
    <row r="788" customFormat="1" x14ac:dyDescent="0.5"/>
    <row r="789" customFormat="1" x14ac:dyDescent="0.5"/>
    <row r="790" customFormat="1" x14ac:dyDescent="0.5"/>
    <row r="791" customFormat="1" x14ac:dyDescent="0.5"/>
    <row r="792" customFormat="1" x14ac:dyDescent="0.5"/>
    <row r="793" customFormat="1" x14ac:dyDescent="0.5"/>
    <row r="794" customFormat="1" x14ac:dyDescent="0.5"/>
    <row r="795" customFormat="1" x14ac:dyDescent="0.5"/>
    <row r="796" customFormat="1" x14ac:dyDescent="0.5"/>
    <row r="797" customFormat="1" x14ac:dyDescent="0.5"/>
    <row r="798" customFormat="1" x14ac:dyDescent="0.5"/>
    <row r="799" customFormat="1" x14ac:dyDescent="0.5"/>
    <row r="800" customFormat="1" x14ac:dyDescent="0.5"/>
    <row r="801" customFormat="1" x14ac:dyDescent="0.5"/>
    <row r="802" customFormat="1" x14ac:dyDescent="0.5"/>
    <row r="803" customFormat="1" x14ac:dyDescent="0.5"/>
    <row r="804" customFormat="1" x14ac:dyDescent="0.5"/>
    <row r="805" customFormat="1" x14ac:dyDescent="0.5"/>
    <row r="806" customFormat="1" x14ac:dyDescent="0.5"/>
    <row r="807" customFormat="1" x14ac:dyDescent="0.5"/>
    <row r="808" customFormat="1" x14ac:dyDescent="0.5"/>
    <row r="809" customFormat="1" x14ac:dyDescent="0.5"/>
    <row r="810" customFormat="1" x14ac:dyDescent="0.5"/>
    <row r="811" customFormat="1" x14ac:dyDescent="0.5"/>
    <row r="812" customFormat="1" x14ac:dyDescent="0.5"/>
    <row r="813" customFormat="1" x14ac:dyDescent="0.5"/>
    <row r="814" customFormat="1" x14ac:dyDescent="0.5"/>
    <row r="815" customFormat="1" x14ac:dyDescent="0.5"/>
    <row r="816" customFormat="1" x14ac:dyDescent="0.5"/>
    <row r="817" customFormat="1" x14ac:dyDescent="0.5"/>
    <row r="818" customFormat="1" x14ac:dyDescent="0.5"/>
    <row r="819" customFormat="1" x14ac:dyDescent="0.5"/>
    <row r="820" customFormat="1" x14ac:dyDescent="0.5"/>
    <row r="821" customFormat="1" x14ac:dyDescent="0.5"/>
    <row r="822" customFormat="1" x14ac:dyDescent="0.5"/>
    <row r="823" customFormat="1" x14ac:dyDescent="0.5"/>
    <row r="824" customFormat="1" x14ac:dyDescent="0.5"/>
    <row r="825" customFormat="1" x14ac:dyDescent="0.5"/>
    <row r="826" customFormat="1" x14ac:dyDescent="0.5"/>
    <row r="827" customFormat="1" x14ac:dyDescent="0.5"/>
    <row r="828" customFormat="1" x14ac:dyDescent="0.5"/>
    <row r="829" customFormat="1" x14ac:dyDescent="0.5"/>
    <row r="830" customFormat="1" x14ac:dyDescent="0.5"/>
    <row r="831" customFormat="1" x14ac:dyDescent="0.5"/>
    <row r="832" customFormat="1" x14ac:dyDescent="0.5"/>
    <row r="833" customFormat="1" x14ac:dyDescent="0.5"/>
    <row r="834" customFormat="1" x14ac:dyDescent="0.5"/>
    <row r="835" customFormat="1" x14ac:dyDescent="0.5"/>
    <row r="836" customFormat="1" x14ac:dyDescent="0.5"/>
    <row r="837" customFormat="1" x14ac:dyDescent="0.5"/>
    <row r="838" customFormat="1" x14ac:dyDescent="0.5"/>
    <row r="839" customFormat="1" x14ac:dyDescent="0.5"/>
    <row r="840" customFormat="1" x14ac:dyDescent="0.5"/>
    <row r="841" customFormat="1" x14ac:dyDescent="0.5"/>
    <row r="842" customFormat="1" x14ac:dyDescent="0.5"/>
    <row r="843" customFormat="1" x14ac:dyDescent="0.5"/>
    <row r="844" customFormat="1" x14ac:dyDescent="0.5"/>
    <row r="845" customFormat="1" x14ac:dyDescent="0.5"/>
    <row r="846" customFormat="1" x14ac:dyDescent="0.5"/>
    <row r="847" customFormat="1" x14ac:dyDescent="0.5"/>
    <row r="848" customFormat="1" x14ac:dyDescent="0.5"/>
    <row r="849" customFormat="1" x14ac:dyDescent="0.5"/>
    <row r="850" customFormat="1" x14ac:dyDescent="0.5"/>
    <row r="851" customFormat="1" x14ac:dyDescent="0.5"/>
    <row r="852" customFormat="1" x14ac:dyDescent="0.5"/>
    <row r="853" customFormat="1" x14ac:dyDescent="0.5"/>
    <row r="854" customFormat="1" x14ac:dyDescent="0.5"/>
    <row r="855" customFormat="1" x14ac:dyDescent="0.5"/>
    <row r="856" customFormat="1" x14ac:dyDescent="0.5"/>
    <row r="857" customFormat="1" x14ac:dyDescent="0.5"/>
    <row r="858" customFormat="1" x14ac:dyDescent="0.5"/>
    <row r="859" customFormat="1" x14ac:dyDescent="0.5"/>
    <row r="860" customFormat="1" x14ac:dyDescent="0.5"/>
    <row r="861" customFormat="1" x14ac:dyDescent="0.5"/>
    <row r="862" customFormat="1" x14ac:dyDescent="0.5"/>
    <row r="863" customFormat="1" x14ac:dyDescent="0.5"/>
    <row r="864" customFormat="1" x14ac:dyDescent="0.5"/>
    <row r="865" customFormat="1" x14ac:dyDescent="0.5"/>
    <row r="866" customFormat="1" x14ac:dyDescent="0.5"/>
    <row r="867" customFormat="1" x14ac:dyDescent="0.5"/>
    <row r="868" customFormat="1" x14ac:dyDescent="0.5"/>
    <row r="869" customFormat="1" x14ac:dyDescent="0.5"/>
    <row r="870" customFormat="1" x14ac:dyDescent="0.5"/>
    <row r="871" customFormat="1" x14ac:dyDescent="0.5"/>
    <row r="872" customFormat="1" x14ac:dyDescent="0.5"/>
    <row r="873" customFormat="1" x14ac:dyDescent="0.5"/>
    <row r="874" customFormat="1" x14ac:dyDescent="0.5"/>
    <row r="875" customFormat="1" x14ac:dyDescent="0.5"/>
    <row r="876" customFormat="1" x14ac:dyDescent="0.5"/>
    <row r="877" customFormat="1" x14ac:dyDescent="0.5"/>
    <row r="878" customFormat="1" x14ac:dyDescent="0.5"/>
    <row r="879" customFormat="1" x14ac:dyDescent="0.5"/>
    <row r="880" customFormat="1" x14ac:dyDescent="0.5"/>
    <row r="881" customFormat="1" x14ac:dyDescent="0.5"/>
    <row r="882" customFormat="1" x14ac:dyDescent="0.5"/>
    <row r="883" customFormat="1" x14ac:dyDescent="0.5"/>
    <row r="884" customFormat="1" x14ac:dyDescent="0.5"/>
    <row r="885" customFormat="1" x14ac:dyDescent="0.5"/>
    <row r="886" customFormat="1" x14ac:dyDescent="0.5"/>
    <row r="887" customFormat="1" x14ac:dyDescent="0.5"/>
    <row r="888" customFormat="1" x14ac:dyDescent="0.5"/>
    <row r="889" customFormat="1" x14ac:dyDescent="0.5"/>
    <row r="890" customFormat="1" x14ac:dyDescent="0.5"/>
    <row r="891" customFormat="1" x14ac:dyDescent="0.5"/>
    <row r="892" customFormat="1" x14ac:dyDescent="0.5"/>
    <row r="893" customFormat="1" x14ac:dyDescent="0.5"/>
    <row r="894" customFormat="1" x14ac:dyDescent="0.5"/>
    <row r="895" customFormat="1" x14ac:dyDescent="0.5"/>
    <row r="896" customFormat="1" x14ac:dyDescent="0.5"/>
    <row r="897" customFormat="1" x14ac:dyDescent="0.5"/>
    <row r="898" customFormat="1" x14ac:dyDescent="0.5"/>
    <row r="899" customFormat="1" x14ac:dyDescent="0.5"/>
    <row r="900" customFormat="1" x14ac:dyDescent="0.5"/>
    <row r="901" customFormat="1" x14ac:dyDescent="0.5"/>
    <row r="902" customFormat="1" x14ac:dyDescent="0.5"/>
    <row r="903" customFormat="1" x14ac:dyDescent="0.5"/>
    <row r="904" customFormat="1" x14ac:dyDescent="0.5"/>
    <row r="905" customFormat="1" x14ac:dyDescent="0.5"/>
    <row r="906" customFormat="1" x14ac:dyDescent="0.5"/>
    <row r="907" customFormat="1" x14ac:dyDescent="0.5"/>
    <row r="908" customFormat="1" x14ac:dyDescent="0.5"/>
    <row r="909" customFormat="1" x14ac:dyDescent="0.5"/>
    <row r="910" customFormat="1" x14ac:dyDescent="0.5"/>
    <row r="911" customFormat="1" x14ac:dyDescent="0.5"/>
    <row r="912" customFormat="1" x14ac:dyDescent="0.5"/>
    <row r="913" customFormat="1" x14ac:dyDescent="0.5"/>
    <row r="914" customFormat="1" x14ac:dyDescent="0.5"/>
    <row r="915" customFormat="1" x14ac:dyDescent="0.5"/>
    <row r="916" customFormat="1" x14ac:dyDescent="0.5"/>
    <row r="917" customFormat="1" x14ac:dyDescent="0.5"/>
    <row r="918" customFormat="1" x14ac:dyDescent="0.5"/>
    <row r="919" customFormat="1" x14ac:dyDescent="0.5"/>
    <row r="920" customFormat="1" x14ac:dyDescent="0.5"/>
    <row r="921" customFormat="1" x14ac:dyDescent="0.5"/>
    <row r="922" customFormat="1" x14ac:dyDescent="0.5"/>
    <row r="923" customFormat="1" x14ac:dyDescent="0.5"/>
    <row r="924" customFormat="1" x14ac:dyDescent="0.5"/>
    <row r="925" customFormat="1" x14ac:dyDescent="0.5"/>
    <row r="926" customFormat="1" x14ac:dyDescent="0.5"/>
    <row r="927" customFormat="1" x14ac:dyDescent="0.5"/>
    <row r="928" customFormat="1" x14ac:dyDescent="0.5"/>
    <row r="929" customFormat="1" x14ac:dyDescent="0.5"/>
    <row r="930" customFormat="1" x14ac:dyDescent="0.5"/>
    <row r="931" customFormat="1" x14ac:dyDescent="0.5"/>
    <row r="932" customFormat="1" x14ac:dyDescent="0.5"/>
    <row r="933" customFormat="1" x14ac:dyDescent="0.5"/>
    <row r="934" customFormat="1" x14ac:dyDescent="0.5"/>
    <row r="935" customFormat="1" x14ac:dyDescent="0.5"/>
    <row r="936" customFormat="1" x14ac:dyDescent="0.5"/>
    <row r="937" customFormat="1" x14ac:dyDescent="0.5"/>
    <row r="938" customFormat="1" x14ac:dyDescent="0.5"/>
    <row r="939" customFormat="1" x14ac:dyDescent="0.5"/>
    <row r="940" customFormat="1" x14ac:dyDescent="0.5"/>
    <row r="941" customFormat="1" x14ac:dyDescent="0.5"/>
    <row r="942" customFormat="1" x14ac:dyDescent="0.5"/>
    <row r="943" customFormat="1" x14ac:dyDescent="0.5"/>
    <row r="944" customFormat="1" x14ac:dyDescent="0.5"/>
    <row r="945" customFormat="1" x14ac:dyDescent="0.5"/>
    <row r="946" customFormat="1" x14ac:dyDescent="0.5"/>
    <row r="947" customFormat="1" x14ac:dyDescent="0.5"/>
    <row r="948" customFormat="1" x14ac:dyDescent="0.5"/>
    <row r="949" customFormat="1" x14ac:dyDescent="0.5"/>
    <row r="950" customFormat="1" x14ac:dyDescent="0.5"/>
    <row r="951" customFormat="1" x14ac:dyDescent="0.5"/>
    <row r="952" customFormat="1" x14ac:dyDescent="0.5"/>
    <row r="953" customFormat="1" x14ac:dyDescent="0.5"/>
    <row r="954" customFormat="1" x14ac:dyDescent="0.5"/>
    <row r="955" customFormat="1" x14ac:dyDescent="0.5"/>
    <row r="956" customFormat="1" x14ac:dyDescent="0.5"/>
    <row r="957" customFormat="1" x14ac:dyDescent="0.5"/>
    <row r="958" customFormat="1" x14ac:dyDescent="0.5"/>
    <row r="959" customFormat="1" x14ac:dyDescent="0.5"/>
    <row r="960" customFormat="1" x14ac:dyDescent="0.5"/>
    <row r="961" customFormat="1" x14ac:dyDescent="0.5"/>
    <row r="962" customFormat="1" x14ac:dyDescent="0.5"/>
    <row r="963" customFormat="1" x14ac:dyDescent="0.5"/>
    <row r="964" customFormat="1" x14ac:dyDescent="0.5"/>
    <row r="965" customFormat="1" x14ac:dyDescent="0.5"/>
    <row r="966" customFormat="1" x14ac:dyDescent="0.5"/>
    <row r="967" customFormat="1" x14ac:dyDescent="0.5"/>
    <row r="968" customFormat="1" x14ac:dyDescent="0.5"/>
    <row r="969" customFormat="1" x14ac:dyDescent="0.5"/>
    <row r="970" customFormat="1" x14ac:dyDescent="0.5"/>
    <row r="971" customFormat="1" x14ac:dyDescent="0.5"/>
    <row r="972" customFormat="1" x14ac:dyDescent="0.5"/>
    <row r="973" customFormat="1" x14ac:dyDescent="0.5"/>
    <row r="974" customFormat="1" x14ac:dyDescent="0.5"/>
    <row r="975" customFormat="1" x14ac:dyDescent="0.5"/>
    <row r="976" customFormat="1" x14ac:dyDescent="0.5"/>
    <row r="977" customFormat="1" x14ac:dyDescent="0.5"/>
    <row r="978" customFormat="1" x14ac:dyDescent="0.5"/>
    <row r="979" customFormat="1" x14ac:dyDescent="0.5"/>
    <row r="980" customFormat="1" x14ac:dyDescent="0.5"/>
    <row r="981" customFormat="1" x14ac:dyDescent="0.5"/>
    <row r="982" customFormat="1" x14ac:dyDescent="0.5"/>
    <row r="983" customFormat="1" x14ac:dyDescent="0.5"/>
    <row r="984" customFormat="1" x14ac:dyDescent="0.5"/>
    <row r="985" customFormat="1" x14ac:dyDescent="0.5"/>
    <row r="986" customFormat="1" x14ac:dyDescent="0.5"/>
    <row r="987" customFormat="1" x14ac:dyDescent="0.5"/>
    <row r="988" customFormat="1" x14ac:dyDescent="0.5"/>
    <row r="989" customFormat="1" x14ac:dyDescent="0.5"/>
    <row r="990" customFormat="1" x14ac:dyDescent="0.5"/>
    <row r="991" customFormat="1" x14ac:dyDescent="0.5"/>
    <row r="992" customFormat="1" x14ac:dyDescent="0.5"/>
    <row r="993" customFormat="1" x14ac:dyDescent="0.5"/>
    <row r="994" customFormat="1" x14ac:dyDescent="0.5"/>
    <row r="995" customFormat="1" x14ac:dyDescent="0.5"/>
    <row r="996" customFormat="1" x14ac:dyDescent="0.5"/>
    <row r="997" customFormat="1" x14ac:dyDescent="0.5"/>
    <row r="998" customFormat="1" x14ac:dyDescent="0.5"/>
    <row r="999" customFormat="1" x14ac:dyDescent="0.5"/>
    <row r="1000" customFormat="1" x14ac:dyDescent="0.5"/>
  </sheetData>
  <phoneticPr fontId="27" type="noConversion"/>
  <printOptions horizontalCentered="1"/>
  <pageMargins left="0.24" right="0.22" top="0.3" bottom="0.44" header="0.17" footer="0"/>
  <pageSetup paperSize="9" scale="76" fitToHeight="45" orientation="landscape" blackAndWhite="1" horizontalDpi="360" verticalDpi="360" r:id="rId1"/>
  <headerFooter alignWithMargins="0">
    <oddFooter>&amp;LPayroll detail&amp;RPage &amp;P</oddFooter>
  </headerFooter>
  <rowBreaks count="5" manualBreakCount="5">
    <brk id="10" max="19" man="1"/>
    <brk id="15" max="19" man="1"/>
    <brk id="23" max="19" man="1"/>
    <brk id="28" max="19" man="1"/>
    <brk id="34" max="19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indexed="21"/>
    <pageSetUpPr fitToPage="1"/>
  </sheetPr>
  <dimension ref="A1:AB79"/>
  <sheetViews>
    <sheetView showGridLines="0" workbookViewId="0">
      <pane xSplit="15" topLeftCell="P1" activePane="topRight" state="frozen"/>
      <selection activeCell="A10" sqref="A10"/>
      <selection pane="topRight" activeCell="AD16" sqref="AD16"/>
    </sheetView>
  </sheetViews>
  <sheetFormatPr defaultRowHeight="21.75" x14ac:dyDescent="0.5"/>
  <cols>
    <col min="1" max="1" width="4.7109375" customWidth="1"/>
    <col min="2" max="2" width="5.7109375" customWidth="1"/>
    <col min="3" max="15" width="2.7109375" customWidth="1"/>
    <col min="16" max="16" width="12.42578125" bestFit="1" customWidth="1"/>
    <col min="17" max="17" width="4.7109375" customWidth="1"/>
    <col min="18" max="18" width="3.5703125" bestFit="1" customWidth="1"/>
    <col min="19" max="19" width="4.85546875" bestFit="1" customWidth="1"/>
    <col min="20" max="20" width="12.7109375" customWidth="1"/>
    <col min="21" max="21" width="2.5703125" bestFit="1" customWidth="1"/>
    <col min="22" max="22" width="10.7109375" customWidth="1"/>
    <col min="23" max="23" width="8.140625" customWidth="1"/>
    <col min="24" max="24" width="12.7109375" customWidth="1"/>
    <col min="25" max="25" width="2.5703125" customWidth="1"/>
    <col min="26" max="26" width="12.5703125" customWidth="1"/>
    <col min="27" max="27" width="2.5703125" customWidth="1"/>
    <col min="28" max="28" width="3.140625" bestFit="1" customWidth="1"/>
  </cols>
  <sheetData>
    <row r="1" spans="1:28" s="198" customFormat="1" ht="10.5" x14ac:dyDescent="0.15">
      <c r="A1" s="513"/>
      <c r="P1" s="514"/>
      <c r="T1" s="515"/>
    </row>
    <row r="2" spans="1:28" s="198" customFormat="1" ht="10.5" x14ac:dyDescent="0.15">
      <c r="A2" s="513"/>
      <c r="P2" s="514"/>
      <c r="T2" s="515"/>
      <c r="W2" s="516" t="str">
        <f>"เลขประจำตัวผู้เสียภาษีอากร     "&amp;CompanyProfile!$C$5</f>
        <v>เลขประจำตัวผู้เสียภาษีอากร     1234567890123</v>
      </c>
      <c r="X2" s="322"/>
    </row>
    <row r="3" spans="1:28" s="198" customFormat="1" ht="22.5" x14ac:dyDescent="0.3">
      <c r="A3" s="513" t="s">
        <v>117</v>
      </c>
      <c r="B3" s="517" t="s">
        <v>555</v>
      </c>
      <c r="G3" s="716" t="s">
        <v>431</v>
      </c>
      <c r="H3" s="717"/>
      <c r="I3" s="717"/>
      <c r="J3" s="717"/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/>
      <c r="W3" s="198" t="s">
        <v>116</v>
      </c>
      <c r="X3" s="322"/>
    </row>
    <row r="4" spans="1:28" s="198" customFormat="1" ht="10.5" x14ac:dyDescent="0.15">
      <c r="G4" s="518" t="s">
        <v>432</v>
      </c>
      <c r="H4" s="519"/>
      <c r="I4" s="520"/>
      <c r="J4" s="520"/>
      <c r="K4" s="520"/>
      <c r="L4" s="520"/>
      <c r="M4" s="520"/>
      <c r="N4" s="520" t="s">
        <v>118</v>
      </c>
      <c r="O4" s="520"/>
      <c r="P4" s="521"/>
      <c r="Q4" s="522" t="s">
        <v>433</v>
      </c>
      <c r="R4" s="522" t="s">
        <v>119</v>
      </c>
      <c r="S4" s="522"/>
      <c r="T4" s="523"/>
      <c r="U4" s="522"/>
      <c r="V4" s="524"/>
      <c r="AB4" s="525"/>
    </row>
    <row r="5" spans="1:28" s="528" customFormat="1" ht="9" x14ac:dyDescent="0.15">
      <c r="A5" s="715" t="s">
        <v>120</v>
      </c>
      <c r="B5" s="715"/>
      <c r="C5" s="719" t="s">
        <v>121</v>
      </c>
      <c r="D5" s="720"/>
      <c r="E5" s="720"/>
      <c r="F5" s="720"/>
      <c r="G5" s="720"/>
      <c r="H5" s="720"/>
      <c r="I5" s="720"/>
      <c r="J5" s="720"/>
      <c r="K5" s="720"/>
      <c r="L5" s="720"/>
      <c r="M5" s="720"/>
      <c r="N5" s="720"/>
      <c r="O5" s="721"/>
      <c r="P5" s="527" t="s">
        <v>122</v>
      </c>
      <c r="Q5" s="722" t="s">
        <v>123</v>
      </c>
      <c r="R5" s="723"/>
      <c r="S5" s="723"/>
      <c r="T5" s="723"/>
      <c r="U5" s="724"/>
      <c r="V5" s="725" t="s">
        <v>124</v>
      </c>
      <c r="W5" s="726"/>
      <c r="X5" s="726"/>
      <c r="Y5" s="727"/>
      <c r="Z5" s="725" t="s">
        <v>125</v>
      </c>
      <c r="AA5" s="726"/>
      <c r="AB5" s="727"/>
    </row>
    <row r="6" spans="1:28" s="528" customFormat="1" ht="9" x14ac:dyDescent="0.15">
      <c r="A6" s="712" t="s">
        <v>126</v>
      </c>
      <c r="B6" s="712"/>
      <c r="C6" s="530"/>
      <c r="D6" s="530"/>
      <c r="E6" s="530"/>
      <c r="F6" s="719" t="s">
        <v>127</v>
      </c>
      <c r="G6" s="720"/>
      <c r="H6" s="720"/>
      <c r="I6" s="720"/>
      <c r="J6" s="720"/>
      <c r="K6" s="720"/>
      <c r="L6" s="720"/>
      <c r="M6" s="720"/>
      <c r="N6" s="720"/>
      <c r="O6" s="721"/>
      <c r="P6" s="531" t="s">
        <v>128</v>
      </c>
      <c r="Q6" s="532" t="s">
        <v>129</v>
      </c>
      <c r="R6" s="719" t="s">
        <v>130</v>
      </c>
      <c r="S6" s="721"/>
      <c r="T6" s="730" t="s">
        <v>131</v>
      </c>
      <c r="U6" s="731"/>
      <c r="V6" s="732" t="s">
        <v>132</v>
      </c>
      <c r="W6" s="733"/>
      <c r="X6" s="733"/>
      <c r="Y6" s="734"/>
      <c r="Z6" s="732" t="s">
        <v>133</v>
      </c>
      <c r="AA6" s="733"/>
      <c r="AB6" s="734"/>
    </row>
    <row r="7" spans="1:28" s="528" customFormat="1" ht="9" x14ac:dyDescent="0.15">
      <c r="A7" s="712"/>
      <c r="B7" s="712"/>
      <c r="C7" s="530"/>
      <c r="D7" s="530"/>
      <c r="E7" s="530"/>
      <c r="F7" s="536"/>
      <c r="G7" s="530"/>
      <c r="H7" s="530"/>
      <c r="I7" s="530"/>
      <c r="J7" s="530"/>
      <c r="K7" s="530"/>
      <c r="L7" s="530"/>
      <c r="M7" s="530"/>
      <c r="N7" s="530"/>
      <c r="O7" s="713"/>
      <c r="P7" s="531" t="s">
        <v>134</v>
      </c>
      <c r="Q7" s="538" t="s">
        <v>135</v>
      </c>
      <c r="R7" s="530" t="s">
        <v>546</v>
      </c>
      <c r="S7" s="532" t="s">
        <v>547</v>
      </c>
      <c r="T7" s="735"/>
      <c r="U7" s="736"/>
      <c r="V7" s="532" t="s">
        <v>136</v>
      </c>
      <c r="W7" s="532" t="s">
        <v>137</v>
      </c>
      <c r="X7" s="725" t="s">
        <v>138</v>
      </c>
      <c r="Y7" s="727"/>
      <c r="Z7" s="539"/>
      <c r="AA7" s="540"/>
      <c r="AB7" s="541"/>
    </row>
    <row r="8" spans="1:28" s="528" customFormat="1" ht="9" x14ac:dyDescent="0.15">
      <c r="A8" s="712"/>
      <c r="B8" s="542"/>
      <c r="C8" s="543" t="s">
        <v>139</v>
      </c>
      <c r="D8" s="543"/>
      <c r="E8" s="543"/>
      <c r="F8" s="543"/>
      <c r="G8" s="543"/>
      <c r="H8" s="543"/>
      <c r="I8" s="543"/>
      <c r="J8" s="543"/>
      <c r="K8" s="543"/>
      <c r="L8" s="543"/>
      <c r="M8" s="543"/>
      <c r="N8" s="543"/>
      <c r="O8" s="541"/>
      <c r="P8" s="531" t="s">
        <v>140</v>
      </c>
      <c r="Q8" s="538" t="s">
        <v>141</v>
      </c>
      <c r="R8" s="543"/>
      <c r="S8" s="544"/>
      <c r="T8" s="722" t="s">
        <v>142</v>
      </c>
      <c r="U8" s="724"/>
      <c r="V8" s="544"/>
      <c r="W8" s="538" t="s">
        <v>143</v>
      </c>
      <c r="X8" s="732" t="s">
        <v>144</v>
      </c>
      <c r="Y8" s="734"/>
      <c r="Z8" s="728" t="s">
        <v>142</v>
      </c>
      <c r="AA8" s="729"/>
      <c r="AB8" s="713" t="s">
        <v>145</v>
      </c>
    </row>
    <row r="9" spans="1:28" s="528" customFormat="1" ht="9" x14ac:dyDescent="0.15">
      <c r="A9" s="710"/>
      <c r="B9" s="545"/>
      <c r="C9" s="546"/>
      <c r="D9" s="546"/>
      <c r="E9" s="546"/>
      <c r="F9" s="546"/>
      <c r="G9" s="546"/>
      <c r="H9" s="546"/>
      <c r="I9" s="546"/>
      <c r="J9" s="546"/>
      <c r="K9" s="546"/>
      <c r="L9" s="546"/>
      <c r="M9" s="546"/>
      <c r="N9" s="546"/>
      <c r="O9" s="547"/>
      <c r="P9" s="548"/>
      <c r="Q9" s="549"/>
      <c r="R9" s="546"/>
      <c r="S9" s="549"/>
      <c r="T9" s="550" t="s">
        <v>146</v>
      </c>
      <c r="U9" s="551" t="s">
        <v>147</v>
      </c>
      <c r="V9" s="549"/>
      <c r="W9" s="552" t="s">
        <v>148</v>
      </c>
      <c r="X9" s="714" t="s">
        <v>146</v>
      </c>
      <c r="Y9" s="551" t="s">
        <v>147</v>
      </c>
      <c r="Z9" s="551" t="s">
        <v>146</v>
      </c>
      <c r="AA9" s="551" t="s">
        <v>147</v>
      </c>
      <c r="AB9" s="711" t="s">
        <v>149</v>
      </c>
    </row>
    <row r="10" spans="1:28" s="586" customFormat="1" ht="11.25" x14ac:dyDescent="0.15">
      <c r="A10" s="576">
        <v>1</v>
      </c>
      <c r="B10" s="577"/>
      <c r="C10" s="578">
        <v>1</v>
      </c>
      <c r="D10" s="579">
        <v>2</v>
      </c>
      <c r="E10" s="579">
        <v>3</v>
      </c>
      <c r="F10" s="579">
        <v>4</v>
      </c>
      <c r="G10" s="579">
        <v>5</v>
      </c>
      <c r="H10" s="579">
        <v>6</v>
      </c>
      <c r="I10" s="579">
        <v>7</v>
      </c>
      <c r="J10" s="579">
        <v>8</v>
      </c>
      <c r="K10" s="579">
        <v>9</v>
      </c>
      <c r="L10" s="579">
        <v>0</v>
      </c>
      <c r="M10" s="579">
        <v>1</v>
      </c>
      <c r="N10" s="579">
        <v>2</v>
      </c>
      <c r="O10" s="580">
        <v>3</v>
      </c>
      <c r="P10" s="581"/>
      <c r="Q10" s="582"/>
      <c r="R10" s="583"/>
      <c r="S10" s="582"/>
      <c r="T10" s="584"/>
      <c r="U10" s="577"/>
      <c r="V10" s="582"/>
      <c r="W10" s="582"/>
      <c r="X10" s="585"/>
      <c r="Y10" s="583"/>
      <c r="Z10" s="585"/>
      <c r="AA10" s="583"/>
      <c r="AB10" s="582"/>
    </row>
    <row r="11" spans="1:28" s="586" customFormat="1" ht="11.25" hidden="1" x14ac:dyDescent="0.15">
      <c r="A11" s="576"/>
      <c r="B11" s="587"/>
      <c r="C11" s="588"/>
      <c r="D11" s="588"/>
      <c r="E11" s="588"/>
      <c r="F11" s="578">
        <v>1</v>
      </c>
      <c r="G11" s="579">
        <v>2</v>
      </c>
      <c r="H11" s="579">
        <v>3</v>
      </c>
      <c r="I11" s="579">
        <v>4</v>
      </c>
      <c r="J11" s="579">
        <v>5</v>
      </c>
      <c r="K11" s="579">
        <v>6</v>
      </c>
      <c r="L11" s="579">
        <v>7</v>
      </c>
      <c r="M11" s="579">
        <v>8</v>
      </c>
      <c r="N11" s="579">
        <v>9</v>
      </c>
      <c r="O11" s="579">
        <v>0</v>
      </c>
      <c r="P11" s="589"/>
      <c r="Q11" s="576"/>
      <c r="R11" s="588"/>
      <c r="S11" s="576"/>
      <c r="T11" s="590"/>
      <c r="U11" s="587"/>
      <c r="V11" s="576"/>
      <c r="W11" s="576"/>
      <c r="X11" s="591"/>
      <c r="Y11" s="588"/>
      <c r="Z11" s="591"/>
      <c r="AA11" s="588"/>
      <c r="AB11" s="576"/>
    </row>
    <row r="12" spans="1:28" s="586" customFormat="1" ht="11.25" x14ac:dyDescent="0.15">
      <c r="A12" s="576"/>
      <c r="B12" s="587" t="s">
        <v>467</v>
      </c>
      <c r="C12" s="592"/>
      <c r="D12" s="588"/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93"/>
      <c r="P12" s="589"/>
      <c r="Q12" s="576" t="s">
        <v>553</v>
      </c>
      <c r="R12" s="588">
        <v>1</v>
      </c>
      <c r="S12" s="576">
        <v>2</v>
      </c>
      <c r="T12" s="591">
        <v>217000</v>
      </c>
      <c r="U12" s="594"/>
      <c r="V12" s="576" t="s">
        <v>534</v>
      </c>
      <c r="W12" s="576"/>
      <c r="X12" s="591">
        <v>513812.5</v>
      </c>
      <c r="Y12" s="594"/>
      <c r="Z12" s="591">
        <v>83775</v>
      </c>
      <c r="AA12" s="594"/>
      <c r="AB12" s="595" t="s">
        <v>505</v>
      </c>
    </row>
    <row r="13" spans="1:28" s="586" customFormat="1" ht="7.5" customHeight="1" x14ac:dyDescent="0.15">
      <c r="A13" s="596"/>
      <c r="B13" s="597"/>
      <c r="C13" s="598"/>
      <c r="D13" s="598"/>
      <c r="E13" s="598"/>
      <c r="F13" s="598"/>
      <c r="G13" s="598"/>
      <c r="H13" s="598"/>
      <c r="I13" s="598"/>
      <c r="J13" s="598"/>
      <c r="K13" s="598"/>
      <c r="L13" s="598"/>
      <c r="M13" s="598"/>
      <c r="N13" s="598"/>
      <c r="O13" s="599"/>
      <c r="P13" s="600"/>
      <c r="Q13" s="596"/>
      <c r="R13" s="598"/>
      <c r="S13" s="596"/>
      <c r="T13" s="601"/>
      <c r="U13" s="597"/>
      <c r="V13" s="596"/>
      <c r="W13" s="596"/>
      <c r="X13" s="602"/>
      <c r="Y13" s="598"/>
      <c r="Z13" s="602"/>
      <c r="AA13" s="598"/>
      <c r="AB13" s="596"/>
    </row>
    <row r="14" spans="1:28" s="586" customFormat="1" ht="11.25" x14ac:dyDescent="0.15">
      <c r="A14" s="576">
        <v>2</v>
      </c>
      <c r="B14" s="577"/>
      <c r="C14" s="578">
        <v>1</v>
      </c>
      <c r="D14" s="579">
        <v>2</v>
      </c>
      <c r="E14" s="579">
        <v>3</v>
      </c>
      <c r="F14" s="579">
        <v>4</v>
      </c>
      <c r="G14" s="579">
        <v>5</v>
      </c>
      <c r="H14" s="579">
        <v>6</v>
      </c>
      <c r="I14" s="579">
        <v>7</v>
      </c>
      <c r="J14" s="579">
        <v>8</v>
      </c>
      <c r="K14" s="579">
        <v>9</v>
      </c>
      <c r="L14" s="579">
        <v>0</v>
      </c>
      <c r="M14" s="579">
        <v>1</v>
      </c>
      <c r="N14" s="579">
        <v>2</v>
      </c>
      <c r="O14" s="580">
        <v>3</v>
      </c>
      <c r="P14" s="581"/>
      <c r="Q14" s="582"/>
      <c r="R14" s="583"/>
      <c r="S14" s="582"/>
      <c r="T14" s="584"/>
      <c r="U14" s="577"/>
      <c r="V14" s="582"/>
      <c r="W14" s="582"/>
      <c r="X14" s="585"/>
      <c r="Y14" s="583"/>
      <c r="Z14" s="585"/>
      <c r="AA14" s="583"/>
      <c r="AB14" s="582"/>
    </row>
    <row r="15" spans="1:28" s="586" customFormat="1" ht="11.25" hidden="1" x14ac:dyDescent="0.15">
      <c r="A15" s="576"/>
      <c r="B15" s="587"/>
      <c r="C15" s="588"/>
      <c r="D15" s="588"/>
      <c r="E15" s="588"/>
      <c r="F15" s="578">
        <v>1</v>
      </c>
      <c r="G15" s="579">
        <v>2</v>
      </c>
      <c r="H15" s="579">
        <v>3</v>
      </c>
      <c r="I15" s="579">
        <v>4</v>
      </c>
      <c r="J15" s="579">
        <v>5</v>
      </c>
      <c r="K15" s="579">
        <v>6</v>
      </c>
      <c r="L15" s="579">
        <v>7</v>
      </c>
      <c r="M15" s="579">
        <v>8</v>
      </c>
      <c r="N15" s="579">
        <v>9</v>
      </c>
      <c r="O15" s="579">
        <v>0</v>
      </c>
      <c r="P15" s="589"/>
      <c r="Q15" s="576"/>
      <c r="R15" s="588"/>
      <c r="S15" s="576"/>
      <c r="T15" s="590"/>
      <c r="U15" s="587"/>
      <c r="V15" s="576"/>
      <c r="W15" s="576"/>
      <c r="X15" s="591"/>
      <c r="Y15" s="588"/>
      <c r="Z15" s="591"/>
      <c r="AA15" s="588"/>
      <c r="AB15" s="576"/>
    </row>
    <row r="16" spans="1:28" s="586" customFormat="1" ht="11.25" x14ac:dyDescent="0.15">
      <c r="A16" s="576"/>
      <c r="B16" s="587" t="s">
        <v>484</v>
      </c>
      <c r="C16" s="592"/>
      <c r="D16" s="588"/>
      <c r="E16" s="588"/>
      <c r="F16" s="588"/>
      <c r="G16" s="588"/>
      <c r="H16" s="588"/>
      <c r="I16" s="588"/>
      <c r="J16" s="588"/>
      <c r="K16" s="588"/>
      <c r="L16" s="588"/>
      <c r="M16" s="588"/>
      <c r="N16" s="588"/>
      <c r="O16" s="593"/>
      <c r="P16" s="589"/>
      <c r="Q16" s="576" t="s">
        <v>554</v>
      </c>
      <c r="R16" s="588">
        <v>2</v>
      </c>
      <c r="S16" s="576">
        <v>2</v>
      </c>
      <c r="T16" s="591">
        <v>0</v>
      </c>
      <c r="U16" s="594"/>
      <c r="V16" s="576" t="s">
        <v>534</v>
      </c>
      <c r="W16" s="576"/>
      <c r="X16" s="591">
        <v>234512</v>
      </c>
      <c r="Y16" s="594"/>
      <c r="Z16" s="591">
        <v>24752</v>
      </c>
      <c r="AA16" s="594"/>
      <c r="AB16" s="595" t="s">
        <v>505</v>
      </c>
    </row>
    <row r="17" spans="1:28" s="586" customFormat="1" ht="7.5" customHeight="1" x14ac:dyDescent="0.15">
      <c r="A17" s="596"/>
      <c r="B17" s="597"/>
      <c r="C17" s="598"/>
      <c r="D17" s="598"/>
      <c r="E17" s="598"/>
      <c r="F17" s="598"/>
      <c r="G17" s="598"/>
      <c r="H17" s="598"/>
      <c r="I17" s="598"/>
      <c r="J17" s="598"/>
      <c r="K17" s="598"/>
      <c r="L17" s="598"/>
      <c r="M17" s="598"/>
      <c r="N17" s="598"/>
      <c r="O17" s="599"/>
      <c r="P17" s="600"/>
      <c r="Q17" s="596"/>
      <c r="R17" s="598"/>
      <c r="S17" s="596"/>
      <c r="T17" s="601"/>
      <c r="U17" s="597"/>
      <c r="V17" s="596"/>
      <c r="W17" s="596"/>
      <c r="X17" s="602"/>
      <c r="Y17" s="598"/>
      <c r="Z17" s="602"/>
      <c r="AA17" s="598"/>
      <c r="AB17" s="596"/>
    </row>
    <row r="18" spans="1:28" s="586" customFormat="1" ht="11.25" x14ac:dyDescent="0.15">
      <c r="A18" s="576">
        <v>3</v>
      </c>
      <c r="B18" s="577"/>
      <c r="C18" s="578">
        <v>1</v>
      </c>
      <c r="D18" s="579">
        <v>2</v>
      </c>
      <c r="E18" s="579">
        <v>3</v>
      </c>
      <c r="F18" s="579">
        <v>4</v>
      </c>
      <c r="G18" s="579">
        <v>5</v>
      </c>
      <c r="H18" s="579">
        <v>6</v>
      </c>
      <c r="I18" s="579">
        <v>7</v>
      </c>
      <c r="J18" s="579">
        <v>8</v>
      </c>
      <c r="K18" s="579">
        <v>9</v>
      </c>
      <c r="L18" s="579">
        <v>0</v>
      </c>
      <c r="M18" s="579">
        <v>1</v>
      </c>
      <c r="N18" s="579">
        <v>2</v>
      </c>
      <c r="O18" s="580">
        <v>3</v>
      </c>
      <c r="P18" s="581"/>
      <c r="Q18" s="582"/>
      <c r="R18" s="583"/>
      <c r="S18" s="582"/>
      <c r="T18" s="584"/>
      <c r="U18" s="577"/>
      <c r="V18" s="582"/>
      <c r="W18" s="582"/>
      <c r="X18" s="585"/>
      <c r="Y18" s="583"/>
      <c r="Z18" s="585"/>
      <c r="AA18" s="583"/>
      <c r="AB18" s="582"/>
    </row>
    <row r="19" spans="1:28" s="586" customFormat="1" ht="11.25" hidden="1" x14ac:dyDescent="0.15">
      <c r="A19" s="576"/>
      <c r="B19" s="587"/>
      <c r="C19" s="588"/>
      <c r="D19" s="588"/>
      <c r="E19" s="588"/>
      <c r="F19" s="578">
        <v>1</v>
      </c>
      <c r="G19" s="579">
        <v>2</v>
      </c>
      <c r="H19" s="579">
        <v>3</v>
      </c>
      <c r="I19" s="579">
        <v>4</v>
      </c>
      <c r="J19" s="579">
        <v>5</v>
      </c>
      <c r="K19" s="579">
        <v>6</v>
      </c>
      <c r="L19" s="579">
        <v>7</v>
      </c>
      <c r="M19" s="579">
        <v>8</v>
      </c>
      <c r="N19" s="579">
        <v>9</v>
      </c>
      <c r="O19" s="579">
        <v>0</v>
      </c>
      <c r="P19" s="589"/>
      <c r="Q19" s="576"/>
      <c r="R19" s="588"/>
      <c r="S19" s="576"/>
      <c r="T19" s="590"/>
      <c r="U19" s="587"/>
      <c r="V19" s="576"/>
      <c r="W19" s="576"/>
      <c r="X19" s="591"/>
      <c r="Y19" s="588"/>
      <c r="Z19" s="591"/>
      <c r="AA19" s="588"/>
      <c r="AB19" s="576"/>
    </row>
    <row r="20" spans="1:28" s="586" customFormat="1" ht="11.25" x14ac:dyDescent="0.15">
      <c r="A20" s="576"/>
      <c r="B20" s="587" t="s">
        <v>485</v>
      </c>
      <c r="C20" s="592"/>
      <c r="D20" s="588"/>
      <c r="E20" s="588"/>
      <c r="F20" s="588"/>
      <c r="G20" s="588"/>
      <c r="H20" s="588"/>
      <c r="I20" s="588"/>
      <c r="J20" s="588"/>
      <c r="K20" s="588"/>
      <c r="L20" s="588"/>
      <c r="M20" s="588"/>
      <c r="N20" s="588"/>
      <c r="O20" s="593"/>
      <c r="P20" s="589"/>
      <c r="Q20" s="576" t="s">
        <v>554</v>
      </c>
      <c r="R20" s="588">
        <v>0</v>
      </c>
      <c r="S20" s="576">
        <v>0</v>
      </c>
      <c r="T20" s="591">
        <v>0</v>
      </c>
      <c r="U20" s="594"/>
      <c r="V20" s="576" t="s">
        <v>534</v>
      </c>
      <c r="W20" s="576"/>
      <c r="X20" s="591">
        <v>36000</v>
      </c>
      <c r="Y20" s="594"/>
      <c r="Z20" s="591">
        <v>0</v>
      </c>
      <c r="AA20" s="594"/>
      <c r="AB20" s="595" t="s">
        <v>505</v>
      </c>
    </row>
    <row r="21" spans="1:28" s="586" customFormat="1" ht="7.5" customHeight="1" x14ac:dyDescent="0.15">
      <c r="A21" s="596"/>
      <c r="B21" s="597"/>
      <c r="C21" s="598"/>
      <c r="D21" s="598"/>
      <c r="E21" s="598"/>
      <c r="F21" s="598"/>
      <c r="G21" s="598"/>
      <c r="H21" s="598"/>
      <c r="I21" s="598"/>
      <c r="J21" s="598"/>
      <c r="K21" s="598"/>
      <c r="L21" s="598"/>
      <c r="M21" s="598"/>
      <c r="N21" s="598"/>
      <c r="O21" s="599"/>
      <c r="P21" s="600"/>
      <c r="Q21" s="596"/>
      <c r="R21" s="598"/>
      <c r="S21" s="596"/>
      <c r="T21" s="601"/>
      <c r="U21" s="597"/>
      <c r="V21" s="596"/>
      <c r="W21" s="596"/>
      <c r="X21" s="602"/>
      <c r="Y21" s="598"/>
      <c r="Z21" s="602"/>
      <c r="AA21" s="598"/>
      <c r="AB21" s="596"/>
    </row>
    <row r="22" spans="1:28" s="586" customFormat="1" ht="11.25" x14ac:dyDescent="0.15">
      <c r="A22" s="576">
        <v>4</v>
      </c>
      <c r="B22" s="577"/>
      <c r="C22" s="578">
        <v>1</v>
      </c>
      <c r="D22" s="579">
        <v>2</v>
      </c>
      <c r="E22" s="579">
        <v>3</v>
      </c>
      <c r="F22" s="579">
        <v>4</v>
      </c>
      <c r="G22" s="579">
        <v>5</v>
      </c>
      <c r="H22" s="579">
        <v>6</v>
      </c>
      <c r="I22" s="579">
        <v>7</v>
      </c>
      <c r="J22" s="579">
        <v>8</v>
      </c>
      <c r="K22" s="579">
        <v>9</v>
      </c>
      <c r="L22" s="579">
        <v>0</v>
      </c>
      <c r="M22" s="579">
        <v>1</v>
      </c>
      <c r="N22" s="579">
        <v>2</v>
      </c>
      <c r="O22" s="580">
        <v>3</v>
      </c>
      <c r="P22" s="581"/>
      <c r="Q22" s="582"/>
      <c r="R22" s="583"/>
      <c r="S22" s="582"/>
      <c r="T22" s="584"/>
      <c r="U22" s="577"/>
      <c r="V22" s="582"/>
      <c r="W22" s="582"/>
      <c r="X22" s="585"/>
      <c r="Y22" s="583"/>
      <c r="Z22" s="585"/>
      <c r="AA22" s="583"/>
      <c r="AB22" s="582"/>
    </row>
    <row r="23" spans="1:28" s="586" customFormat="1" ht="11.25" hidden="1" x14ac:dyDescent="0.15">
      <c r="A23" s="576"/>
      <c r="B23" s="587"/>
      <c r="C23" s="588"/>
      <c r="D23" s="588"/>
      <c r="E23" s="588"/>
      <c r="F23" s="578">
        <v>1</v>
      </c>
      <c r="G23" s="579">
        <v>2</v>
      </c>
      <c r="H23" s="579">
        <v>3</v>
      </c>
      <c r="I23" s="579">
        <v>4</v>
      </c>
      <c r="J23" s="579">
        <v>5</v>
      </c>
      <c r="K23" s="579">
        <v>6</v>
      </c>
      <c r="L23" s="579">
        <v>7</v>
      </c>
      <c r="M23" s="579">
        <v>8</v>
      </c>
      <c r="N23" s="579">
        <v>9</v>
      </c>
      <c r="O23" s="579">
        <v>0</v>
      </c>
      <c r="P23" s="589"/>
      <c r="Q23" s="576"/>
      <c r="R23" s="588"/>
      <c r="S23" s="576"/>
      <c r="T23" s="590"/>
      <c r="U23" s="587"/>
      <c r="V23" s="576"/>
      <c r="W23" s="576"/>
      <c r="X23" s="591"/>
      <c r="Y23" s="588"/>
      <c r="Z23" s="591"/>
      <c r="AA23" s="588"/>
      <c r="AB23" s="576"/>
    </row>
    <row r="24" spans="1:28" s="586" customFormat="1" ht="11.25" x14ac:dyDescent="0.15">
      <c r="A24" s="576"/>
      <c r="B24" s="587" t="s">
        <v>468</v>
      </c>
      <c r="C24" s="592"/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93"/>
      <c r="P24" s="589"/>
      <c r="Q24" s="576" t="s">
        <v>553</v>
      </c>
      <c r="R24" s="588">
        <v>0</v>
      </c>
      <c r="S24" s="576">
        <v>0</v>
      </c>
      <c r="T24" s="591">
        <v>0</v>
      </c>
      <c r="U24" s="594"/>
      <c r="V24" s="576" t="s">
        <v>534</v>
      </c>
      <c r="W24" s="576"/>
      <c r="X24" s="591">
        <v>116688</v>
      </c>
      <c r="Y24" s="594"/>
      <c r="Z24" s="591">
        <v>4063</v>
      </c>
      <c r="AA24" s="594"/>
      <c r="AB24" s="595" t="s">
        <v>505</v>
      </c>
    </row>
    <row r="25" spans="1:28" s="586" customFormat="1" ht="7.5" customHeight="1" x14ac:dyDescent="0.15">
      <c r="A25" s="596"/>
      <c r="B25" s="597"/>
      <c r="C25" s="598"/>
      <c r="D25" s="598"/>
      <c r="E25" s="598"/>
      <c r="F25" s="598"/>
      <c r="G25" s="598"/>
      <c r="H25" s="598"/>
      <c r="I25" s="598"/>
      <c r="J25" s="598"/>
      <c r="K25" s="598"/>
      <c r="L25" s="598"/>
      <c r="M25" s="598"/>
      <c r="N25" s="598"/>
      <c r="O25" s="599"/>
      <c r="P25" s="600"/>
      <c r="Q25" s="596"/>
      <c r="R25" s="598"/>
      <c r="S25" s="596"/>
      <c r="T25" s="601"/>
      <c r="U25" s="597"/>
      <c r="V25" s="596"/>
      <c r="W25" s="596"/>
      <c r="X25" s="602"/>
      <c r="Y25" s="598"/>
      <c r="Z25" s="602"/>
      <c r="AA25" s="598"/>
      <c r="AB25" s="596"/>
    </row>
    <row r="26" spans="1:28" s="586" customFormat="1" ht="11.25" x14ac:dyDescent="0.15">
      <c r="A26" s="576">
        <v>5</v>
      </c>
      <c r="B26" s="577"/>
      <c r="C26" s="578">
        <v>1</v>
      </c>
      <c r="D26" s="579">
        <v>2</v>
      </c>
      <c r="E26" s="579">
        <v>3</v>
      </c>
      <c r="F26" s="579">
        <v>4</v>
      </c>
      <c r="G26" s="579">
        <v>5</v>
      </c>
      <c r="H26" s="579">
        <v>6</v>
      </c>
      <c r="I26" s="579">
        <v>7</v>
      </c>
      <c r="J26" s="579">
        <v>8</v>
      </c>
      <c r="K26" s="579">
        <v>9</v>
      </c>
      <c r="L26" s="579">
        <v>0</v>
      </c>
      <c r="M26" s="579">
        <v>1</v>
      </c>
      <c r="N26" s="579">
        <v>2</v>
      </c>
      <c r="O26" s="580">
        <v>3</v>
      </c>
      <c r="P26" s="581"/>
      <c r="Q26" s="582"/>
      <c r="R26" s="583"/>
      <c r="S26" s="582"/>
      <c r="T26" s="584"/>
      <c r="U26" s="577"/>
      <c r="V26" s="582"/>
      <c r="W26" s="582"/>
      <c r="X26" s="585"/>
      <c r="Y26" s="583"/>
      <c r="Z26" s="585"/>
      <c r="AA26" s="583"/>
      <c r="AB26" s="582"/>
    </row>
    <row r="27" spans="1:28" s="586" customFormat="1" ht="11.25" hidden="1" x14ac:dyDescent="0.15">
      <c r="A27" s="576"/>
      <c r="B27" s="587"/>
      <c r="C27" s="588"/>
      <c r="D27" s="588"/>
      <c r="E27" s="588"/>
      <c r="F27" s="578">
        <v>1</v>
      </c>
      <c r="G27" s="579">
        <v>2</v>
      </c>
      <c r="H27" s="579">
        <v>3</v>
      </c>
      <c r="I27" s="579">
        <v>4</v>
      </c>
      <c r="J27" s="579">
        <v>5</v>
      </c>
      <c r="K27" s="579">
        <v>6</v>
      </c>
      <c r="L27" s="579">
        <v>7</v>
      </c>
      <c r="M27" s="579">
        <v>8</v>
      </c>
      <c r="N27" s="579">
        <v>9</v>
      </c>
      <c r="O27" s="579">
        <v>0</v>
      </c>
      <c r="P27" s="589"/>
      <c r="Q27" s="576"/>
      <c r="R27" s="588"/>
      <c r="S27" s="576"/>
      <c r="T27" s="590"/>
      <c r="U27" s="587"/>
      <c r="V27" s="576"/>
      <c r="W27" s="576"/>
      <c r="X27" s="591"/>
      <c r="Y27" s="588"/>
      <c r="Z27" s="591"/>
      <c r="AA27" s="588"/>
      <c r="AB27" s="576"/>
    </row>
    <row r="28" spans="1:28" s="586" customFormat="1" ht="11.25" x14ac:dyDescent="0.15">
      <c r="A28" s="576"/>
      <c r="B28" s="587" t="s">
        <v>486</v>
      </c>
      <c r="C28" s="592"/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93"/>
      <c r="P28" s="589"/>
      <c r="Q28" s="576" t="s">
        <v>553</v>
      </c>
      <c r="R28" s="588">
        <v>0</v>
      </c>
      <c r="S28" s="576">
        <v>0</v>
      </c>
      <c r="T28" s="591">
        <v>0</v>
      </c>
      <c r="U28" s="594"/>
      <c r="V28" s="576" t="s">
        <v>534</v>
      </c>
      <c r="W28" s="576"/>
      <c r="X28" s="591">
        <v>18000</v>
      </c>
      <c r="Y28" s="594"/>
      <c r="Z28" s="591">
        <v>0</v>
      </c>
      <c r="AA28" s="594"/>
      <c r="AB28" s="595" t="s">
        <v>505</v>
      </c>
    </row>
    <row r="29" spans="1:28" s="586" customFormat="1" ht="7.5" customHeight="1" x14ac:dyDescent="0.15">
      <c r="A29" s="596"/>
      <c r="B29" s="597"/>
      <c r="C29" s="598"/>
      <c r="D29" s="598"/>
      <c r="E29" s="598"/>
      <c r="F29" s="598"/>
      <c r="G29" s="598"/>
      <c r="H29" s="598"/>
      <c r="I29" s="598"/>
      <c r="J29" s="598"/>
      <c r="K29" s="598"/>
      <c r="L29" s="598"/>
      <c r="M29" s="598"/>
      <c r="N29" s="598"/>
      <c r="O29" s="599"/>
      <c r="P29" s="600"/>
      <c r="Q29" s="596"/>
      <c r="R29" s="598"/>
      <c r="S29" s="596"/>
      <c r="T29" s="601"/>
      <c r="U29" s="597"/>
      <c r="V29" s="596"/>
      <c r="W29" s="596"/>
      <c r="X29" s="602"/>
      <c r="Y29" s="598"/>
      <c r="Z29" s="602"/>
      <c r="AA29" s="598"/>
      <c r="AB29" s="596"/>
    </row>
    <row r="30" spans="1:28" s="586" customFormat="1" ht="11.25" x14ac:dyDescent="0.15">
      <c r="A30" s="576">
        <v>6</v>
      </c>
      <c r="B30" s="577"/>
      <c r="C30" s="578">
        <v>1</v>
      </c>
      <c r="D30" s="579">
        <v>2</v>
      </c>
      <c r="E30" s="579">
        <v>3</v>
      </c>
      <c r="F30" s="579">
        <v>4</v>
      </c>
      <c r="G30" s="579">
        <v>5</v>
      </c>
      <c r="H30" s="579">
        <v>6</v>
      </c>
      <c r="I30" s="579">
        <v>7</v>
      </c>
      <c r="J30" s="579">
        <v>8</v>
      </c>
      <c r="K30" s="579">
        <v>9</v>
      </c>
      <c r="L30" s="579">
        <v>0</v>
      </c>
      <c r="M30" s="579">
        <v>1</v>
      </c>
      <c r="N30" s="579">
        <v>2</v>
      </c>
      <c r="O30" s="580">
        <v>3</v>
      </c>
      <c r="P30" s="581"/>
      <c r="Q30" s="582"/>
      <c r="R30" s="583"/>
      <c r="S30" s="582"/>
      <c r="T30" s="584"/>
      <c r="U30" s="577"/>
      <c r="V30" s="582"/>
      <c r="W30" s="582"/>
      <c r="X30" s="585"/>
      <c r="Y30" s="583"/>
      <c r="Z30" s="585"/>
      <c r="AA30" s="583"/>
      <c r="AB30" s="582"/>
    </row>
    <row r="31" spans="1:28" s="586" customFormat="1" ht="11.25" hidden="1" x14ac:dyDescent="0.15">
      <c r="A31" s="576"/>
      <c r="B31" s="587"/>
      <c r="C31" s="588"/>
      <c r="D31" s="588"/>
      <c r="E31" s="588"/>
      <c r="F31" s="578">
        <v>1</v>
      </c>
      <c r="G31" s="579">
        <v>2</v>
      </c>
      <c r="H31" s="579">
        <v>3</v>
      </c>
      <c r="I31" s="579">
        <v>4</v>
      </c>
      <c r="J31" s="579">
        <v>5</v>
      </c>
      <c r="K31" s="579">
        <v>6</v>
      </c>
      <c r="L31" s="579">
        <v>7</v>
      </c>
      <c r="M31" s="579">
        <v>8</v>
      </c>
      <c r="N31" s="579">
        <v>9</v>
      </c>
      <c r="O31" s="579">
        <v>0</v>
      </c>
      <c r="P31" s="589"/>
      <c r="Q31" s="576"/>
      <c r="R31" s="588"/>
      <c r="S31" s="576"/>
      <c r="T31" s="590"/>
      <c r="U31" s="587"/>
      <c r="V31" s="576"/>
      <c r="W31" s="576"/>
      <c r="X31" s="591"/>
      <c r="Y31" s="588"/>
      <c r="Z31" s="591"/>
      <c r="AA31" s="588"/>
      <c r="AB31" s="576"/>
    </row>
    <row r="32" spans="1:28" s="586" customFormat="1" ht="11.25" x14ac:dyDescent="0.15">
      <c r="A32" s="576"/>
      <c r="B32" s="587" t="s">
        <v>506</v>
      </c>
      <c r="C32" s="592"/>
      <c r="D32" s="588"/>
      <c r="E32" s="588"/>
      <c r="F32" s="588"/>
      <c r="G32" s="588"/>
      <c r="H32" s="588"/>
      <c r="I32" s="588"/>
      <c r="J32" s="588"/>
      <c r="K32" s="588"/>
      <c r="L32" s="588"/>
      <c r="M32" s="588"/>
      <c r="N32" s="588"/>
      <c r="O32" s="593"/>
      <c r="P32" s="589"/>
      <c r="Q32" s="576" t="s">
        <v>553</v>
      </c>
      <c r="R32" s="588">
        <v>0</v>
      </c>
      <c r="S32" s="576">
        <v>0</v>
      </c>
      <c r="T32" s="591">
        <v>0</v>
      </c>
      <c r="U32" s="594"/>
      <c r="V32" s="576" t="s">
        <v>534</v>
      </c>
      <c r="W32" s="576"/>
      <c r="X32" s="591">
        <v>145380</v>
      </c>
      <c r="Y32" s="594"/>
      <c r="Z32" s="591">
        <v>6844</v>
      </c>
      <c r="AA32" s="594"/>
      <c r="AB32" s="595" t="s">
        <v>505</v>
      </c>
    </row>
    <row r="33" spans="1:28" s="586" customFormat="1" ht="7.5" customHeight="1" x14ac:dyDescent="0.15">
      <c r="A33" s="596"/>
      <c r="B33" s="597"/>
      <c r="C33" s="598"/>
      <c r="D33" s="598"/>
      <c r="E33" s="598"/>
      <c r="F33" s="598"/>
      <c r="G33" s="598"/>
      <c r="H33" s="598"/>
      <c r="I33" s="598"/>
      <c r="J33" s="598"/>
      <c r="K33" s="598"/>
      <c r="L33" s="598"/>
      <c r="M33" s="598"/>
      <c r="N33" s="598"/>
      <c r="O33" s="599"/>
      <c r="P33" s="600"/>
      <c r="Q33" s="596"/>
      <c r="R33" s="598"/>
      <c r="S33" s="596"/>
      <c r="T33" s="601"/>
      <c r="U33" s="597"/>
      <c r="V33" s="596"/>
      <c r="W33" s="596"/>
      <c r="X33" s="602"/>
      <c r="Y33" s="598"/>
      <c r="Z33" s="602"/>
      <c r="AA33" s="598"/>
      <c r="AB33" s="596"/>
    </row>
    <row r="34" spans="1:28" s="586" customFormat="1" ht="11.25" x14ac:dyDescent="0.15">
      <c r="A34" s="576">
        <v>7</v>
      </c>
      <c r="B34" s="577"/>
      <c r="C34" s="578">
        <v>1</v>
      </c>
      <c r="D34" s="579">
        <v>2</v>
      </c>
      <c r="E34" s="579">
        <v>3</v>
      </c>
      <c r="F34" s="579">
        <v>4</v>
      </c>
      <c r="G34" s="579">
        <v>5</v>
      </c>
      <c r="H34" s="579">
        <v>6</v>
      </c>
      <c r="I34" s="579">
        <v>7</v>
      </c>
      <c r="J34" s="579">
        <v>8</v>
      </c>
      <c r="K34" s="579">
        <v>9</v>
      </c>
      <c r="L34" s="579">
        <v>0</v>
      </c>
      <c r="M34" s="579">
        <v>1</v>
      </c>
      <c r="N34" s="579">
        <v>2</v>
      </c>
      <c r="O34" s="580">
        <v>3</v>
      </c>
      <c r="P34" s="581"/>
      <c r="Q34" s="582"/>
      <c r="R34" s="583"/>
      <c r="S34" s="582"/>
      <c r="T34" s="584"/>
      <c r="U34" s="577"/>
      <c r="V34" s="582"/>
      <c r="W34" s="582"/>
      <c r="X34" s="585"/>
      <c r="Y34" s="583"/>
      <c r="Z34" s="585"/>
      <c r="AA34" s="583"/>
      <c r="AB34" s="582"/>
    </row>
    <row r="35" spans="1:28" s="586" customFormat="1" ht="11.25" hidden="1" x14ac:dyDescent="0.15">
      <c r="A35" s="576"/>
      <c r="B35" s="587"/>
      <c r="C35" s="588"/>
      <c r="D35" s="588"/>
      <c r="E35" s="588"/>
      <c r="F35" s="578">
        <v>1</v>
      </c>
      <c r="G35" s="579">
        <v>2</v>
      </c>
      <c r="H35" s="579">
        <v>3</v>
      </c>
      <c r="I35" s="579">
        <v>4</v>
      </c>
      <c r="J35" s="579">
        <v>5</v>
      </c>
      <c r="K35" s="579">
        <v>6</v>
      </c>
      <c r="L35" s="579">
        <v>7</v>
      </c>
      <c r="M35" s="579">
        <v>8</v>
      </c>
      <c r="N35" s="579">
        <v>9</v>
      </c>
      <c r="O35" s="579">
        <v>0</v>
      </c>
      <c r="P35" s="589"/>
      <c r="Q35" s="576"/>
      <c r="R35" s="588"/>
      <c r="S35" s="576"/>
      <c r="T35" s="590"/>
      <c r="U35" s="587"/>
      <c r="V35" s="576"/>
      <c r="W35" s="576"/>
      <c r="X35" s="591"/>
      <c r="Y35" s="588"/>
      <c r="Z35" s="591"/>
      <c r="AA35" s="588"/>
      <c r="AB35" s="576"/>
    </row>
    <row r="36" spans="1:28" s="586" customFormat="1" ht="11.25" x14ac:dyDescent="0.15">
      <c r="A36" s="576"/>
      <c r="B36" s="587" t="s">
        <v>487</v>
      </c>
      <c r="C36" s="592"/>
      <c r="D36" s="588"/>
      <c r="E36" s="588"/>
      <c r="F36" s="588"/>
      <c r="G36" s="588"/>
      <c r="H36" s="588"/>
      <c r="I36" s="588"/>
      <c r="J36" s="588"/>
      <c r="K36" s="588"/>
      <c r="L36" s="588"/>
      <c r="M36" s="588"/>
      <c r="N36" s="588"/>
      <c r="O36" s="593"/>
      <c r="P36" s="589"/>
      <c r="Q36" s="576" t="s">
        <v>553</v>
      </c>
      <c r="R36" s="588">
        <v>0</v>
      </c>
      <c r="S36" s="576">
        <v>0</v>
      </c>
      <c r="T36" s="591">
        <v>0</v>
      </c>
      <c r="U36" s="594"/>
      <c r="V36" s="576" t="s">
        <v>534</v>
      </c>
      <c r="W36" s="576"/>
      <c r="X36" s="591">
        <v>22662</v>
      </c>
      <c r="Y36" s="594"/>
      <c r="Z36" s="591">
        <v>0</v>
      </c>
      <c r="AA36" s="594"/>
      <c r="AB36" s="595" t="s">
        <v>505</v>
      </c>
    </row>
    <row r="37" spans="1:28" s="586" customFormat="1" ht="7.5" customHeight="1" x14ac:dyDescent="0.15">
      <c r="A37" s="596"/>
      <c r="B37" s="597"/>
      <c r="C37" s="598"/>
      <c r="D37" s="598"/>
      <c r="E37" s="598"/>
      <c r="F37" s="598"/>
      <c r="G37" s="598"/>
      <c r="H37" s="598"/>
      <c r="I37" s="598"/>
      <c r="J37" s="598"/>
      <c r="K37" s="598"/>
      <c r="L37" s="598"/>
      <c r="M37" s="598"/>
      <c r="N37" s="598"/>
      <c r="O37" s="599"/>
      <c r="P37" s="600"/>
      <c r="Q37" s="596"/>
      <c r="R37" s="598"/>
      <c r="S37" s="596"/>
      <c r="T37" s="601"/>
      <c r="U37" s="597"/>
      <c r="V37" s="596"/>
      <c r="W37" s="596"/>
      <c r="X37" s="602"/>
      <c r="Y37" s="598"/>
      <c r="Z37" s="602"/>
      <c r="AA37" s="598"/>
      <c r="AB37" s="596"/>
    </row>
    <row r="38" spans="1:28" s="586" customFormat="1" ht="11.25" x14ac:dyDescent="0.15">
      <c r="A38" s="576">
        <v>8</v>
      </c>
      <c r="B38" s="577"/>
      <c r="C38" s="578">
        <v>1</v>
      </c>
      <c r="D38" s="579">
        <v>2</v>
      </c>
      <c r="E38" s="579">
        <v>3</v>
      </c>
      <c r="F38" s="579">
        <v>4</v>
      </c>
      <c r="G38" s="579">
        <v>5</v>
      </c>
      <c r="H38" s="579">
        <v>6</v>
      </c>
      <c r="I38" s="579">
        <v>7</v>
      </c>
      <c r="J38" s="579">
        <v>8</v>
      </c>
      <c r="K38" s="579">
        <v>9</v>
      </c>
      <c r="L38" s="579">
        <v>0</v>
      </c>
      <c r="M38" s="579">
        <v>1</v>
      </c>
      <c r="N38" s="579">
        <v>2</v>
      </c>
      <c r="O38" s="580">
        <v>3</v>
      </c>
      <c r="P38" s="581"/>
      <c r="Q38" s="582"/>
      <c r="R38" s="583"/>
      <c r="S38" s="582"/>
      <c r="T38" s="584"/>
      <c r="U38" s="577"/>
      <c r="V38" s="582"/>
      <c r="W38" s="582"/>
      <c r="X38" s="585"/>
      <c r="Y38" s="583"/>
      <c r="Z38" s="585"/>
      <c r="AA38" s="583"/>
      <c r="AB38" s="582"/>
    </row>
    <row r="39" spans="1:28" s="586" customFormat="1" ht="11.25" hidden="1" x14ac:dyDescent="0.15">
      <c r="A39" s="576"/>
      <c r="B39" s="587"/>
      <c r="C39" s="588"/>
      <c r="D39" s="588"/>
      <c r="E39" s="588"/>
      <c r="F39" s="578">
        <v>1</v>
      </c>
      <c r="G39" s="579">
        <v>2</v>
      </c>
      <c r="H39" s="579">
        <v>3</v>
      </c>
      <c r="I39" s="579">
        <v>4</v>
      </c>
      <c r="J39" s="579">
        <v>5</v>
      </c>
      <c r="K39" s="579">
        <v>6</v>
      </c>
      <c r="L39" s="579">
        <v>7</v>
      </c>
      <c r="M39" s="579">
        <v>8</v>
      </c>
      <c r="N39" s="579">
        <v>9</v>
      </c>
      <c r="O39" s="579">
        <v>0</v>
      </c>
      <c r="P39" s="589"/>
      <c r="Q39" s="576"/>
      <c r="R39" s="588"/>
      <c r="S39" s="576"/>
      <c r="T39" s="590"/>
      <c r="U39" s="587"/>
      <c r="V39" s="576"/>
      <c r="W39" s="576"/>
      <c r="X39" s="591"/>
      <c r="Y39" s="588"/>
      <c r="Z39" s="591"/>
      <c r="AA39" s="588"/>
      <c r="AB39" s="576"/>
    </row>
    <row r="40" spans="1:28" s="586" customFormat="1" ht="11.25" x14ac:dyDescent="0.15">
      <c r="A40" s="576"/>
      <c r="B40" s="587" t="s">
        <v>469</v>
      </c>
      <c r="C40" s="592"/>
      <c r="D40" s="588"/>
      <c r="E40" s="588"/>
      <c r="F40" s="588"/>
      <c r="G40" s="588"/>
      <c r="H40" s="588"/>
      <c r="I40" s="588"/>
      <c r="J40" s="588"/>
      <c r="K40" s="588"/>
      <c r="L40" s="588"/>
      <c r="M40" s="588"/>
      <c r="N40" s="588"/>
      <c r="O40" s="593"/>
      <c r="P40" s="589"/>
      <c r="Q40" s="576" t="s">
        <v>553</v>
      </c>
      <c r="R40" s="588">
        <v>0</v>
      </c>
      <c r="S40" s="576">
        <v>0</v>
      </c>
      <c r="T40" s="591">
        <v>0</v>
      </c>
      <c r="U40" s="594"/>
      <c r="V40" s="576" t="s">
        <v>534</v>
      </c>
      <c r="W40" s="576"/>
      <c r="X40" s="591">
        <v>93000</v>
      </c>
      <c r="Y40" s="594"/>
      <c r="Z40" s="591">
        <v>2110</v>
      </c>
      <c r="AA40" s="594"/>
      <c r="AB40" s="595" t="s">
        <v>505</v>
      </c>
    </row>
    <row r="41" spans="1:28" s="586" customFormat="1" ht="7.5" customHeight="1" x14ac:dyDescent="0.15">
      <c r="A41" s="596"/>
      <c r="B41" s="597"/>
      <c r="C41" s="598"/>
      <c r="D41" s="598"/>
      <c r="E41" s="598"/>
      <c r="F41" s="598"/>
      <c r="G41" s="598"/>
      <c r="H41" s="598"/>
      <c r="I41" s="598"/>
      <c r="J41" s="598"/>
      <c r="K41" s="598"/>
      <c r="L41" s="598"/>
      <c r="M41" s="598"/>
      <c r="N41" s="598"/>
      <c r="O41" s="599"/>
      <c r="P41" s="600"/>
      <c r="Q41" s="596"/>
      <c r="R41" s="598"/>
      <c r="S41" s="596"/>
      <c r="T41" s="601"/>
      <c r="U41" s="597"/>
      <c r="V41" s="596"/>
      <c r="W41" s="596"/>
      <c r="X41" s="602"/>
      <c r="Y41" s="598"/>
      <c r="Z41" s="602"/>
      <c r="AA41" s="598"/>
      <c r="AB41" s="596"/>
    </row>
    <row r="42" spans="1:28" s="586" customFormat="1" ht="11.25" x14ac:dyDescent="0.15">
      <c r="A42" s="576">
        <v>9</v>
      </c>
      <c r="B42" s="577"/>
      <c r="C42" s="578">
        <v>1</v>
      </c>
      <c r="D42" s="579">
        <v>2</v>
      </c>
      <c r="E42" s="579">
        <v>3</v>
      </c>
      <c r="F42" s="579">
        <v>4</v>
      </c>
      <c r="G42" s="579">
        <v>5</v>
      </c>
      <c r="H42" s="579">
        <v>6</v>
      </c>
      <c r="I42" s="579">
        <v>7</v>
      </c>
      <c r="J42" s="579">
        <v>8</v>
      </c>
      <c r="K42" s="579">
        <v>9</v>
      </c>
      <c r="L42" s="579">
        <v>0</v>
      </c>
      <c r="M42" s="579">
        <v>1</v>
      </c>
      <c r="N42" s="579">
        <v>2</v>
      </c>
      <c r="O42" s="580">
        <v>3</v>
      </c>
      <c r="P42" s="581"/>
      <c r="Q42" s="582"/>
      <c r="R42" s="583"/>
      <c r="S42" s="582"/>
      <c r="T42" s="584"/>
      <c r="U42" s="577"/>
      <c r="V42" s="582"/>
      <c r="W42" s="582"/>
      <c r="X42" s="585"/>
      <c r="Y42" s="583"/>
      <c r="Z42" s="585"/>
      <c r="AA42" s="583"/>
      <c r="AB42" s="582"/>
    </row>
    <row r="43" spans="1:28" s="586" customFormat="1" ht="11.25" hidden="1" x14ac:dyDescent="0.15">
      <c r="A43" s="576"/>
      <c r="B43" s="587"/>
      <c r="C43" s="588"/>
      <c r="D43" s="588"/>
      <c r="E43" s="588"/>
      <c r="F43" s="578">
        <v>1</v>
      </c>
      <c r="G43" s="579">
        <v>2</v>
      </c>
      <c r="H43" s="579">
        <v>3</v>
      </c>
      <c r="I43" s="579">
        <v>4</v>
      </c>
      <c r="J43" s="579">
        <v>5</v>
      </c>
      <c r="K43" s="579">
        <v>6</v>
      </c>
      <c r="L43" s="579">
        <v>7</v>
      </c>
      <c r="M43" s="579">
        <v>8</v>
      </c>
      <c r="N43" s="579">
        <v>9</v>
      </c>
      <c r="O43" s="579">
        <v>0</v>
      </c>
      <c r="P43" s="589"/>
      <c r="Q43" s="576"/>
      <c r="R43" s="588"/>
      <c r="S43" s="576"/>
      <c r="T43" s="590"/>
      <c r="U43" s="587"/>
      <c r="V43" s="576"/>
      <c r="W43" s="576"/>
      <c r="X43" s="591"/>
      <c r="Y43" s="588"/>
      <c r="Z43" s="591"/>
      <c r="AA43" s="588"/>
      <c r="AB43" s="576"/>
    </row>
    <row r="44" spans="1:28" s="586" customFormat="1" ht="11.25" x14ac:dyDescent="0.15">
      <c r="A44" s="576"/>
      <c r="B44" s="587" t="s">
        <v>470</v>
      </c>
      <c r="C44" s="592"/>
      <c r="D44" s="588"/>
      <c r="E44" s="588"/>
      <c r="F44" s="588"/>
      <c r="G44" s="588"/>
      <c r="H44" s="588"/>
      <c r="I44" s="588"/>
      <c r="J44" s="588"/>
      <c r="K44" s="588"/>
      <c r="L44" s="588"/>
      <c r="M44" s="588"/>
      <c r="N44" s="588"/>
      <c r="O44" s="593"/>
      <c r="P44" s="589"/>
      <c r="Q44" s="576" t="s">
        <v>553</v>
      </c>
      <c r="R44" s="588">
        <v>0</v>
      </c>
      <c r="S44" s="576">
        <v>0</v>
      </c>
      <c r="T44" s="591">
        <v>0</v>
      </c>
      <c r="U44" s="594"/>
      <c r="V44" s="576" t="s">
        <v>534</v>
      </c>
      <c r="W44" s="576"/>
      <c r="X44" s="591">
        <v>60000</v>
      </c>
      <c r="Y44" s="594"/>
      <c r="Z44" s="591">
        <v>0</v>
      </c>
      <c r="AA44" s="594"/>
      <c r="AB44" s="595" t="s">
        <v>505</v>
      </c>
    </row>
    <row r="45" spans="1:28" s="586" customFormat="1" ht="7.5" customHeight="1" x14ac:dyDescent="0.15">
      <c r="A45" s="596"/>
      <c r="B45" s="597"/>
      <c r="C45" s="598"/>
      <c r="D45" s="598"/>
      <c r="E45" s="598"/>
      <c r="F45" s="598"/>
      <c r="G45" s="598"/>
      <c r="H45" s="598"/>
      <c r="I45" s="598"/>
      <c r="J45" s="598"/>
      <c r="K45" s="598"/>
      <c r="L45" s="598"/>
      <c r="M45" s="598"/>
      <c r="N45" s="598"/>
      <c r="O45" s="599"/>
      <c r="P45" s="600"/>
      <c r="Q45" s="596"/>
      <c r="R45" s="598"/>
      <c r="S45" s="596"/>
      <c r="T45" s="601"/>
      <c r="U45" s="597"/>
      <c r="V45" s="596"/>
      <c r="W45" s="596"/>
      <c r="X45" s="602"/>
      <c r="Y45" s="598"/>
      <c r="Z45" s="602"/>
      <c r="AA45" s="598"/>
      <c r="AB45" s="596"/>
    </row>
    <row r="46" spans="1:28" s="586" customFormat="1" ht="11.25" x14ac:dyDescent="0.15">
      <c r="A46" s="576">
        <v>10</v>
      </c>
      <c r="B46" s="577"/>
      <c r="C46" s="578">
        <v>1</v>
      </c>
      <c r="D46" s="579">
        <v>2</v>
      </c>
      <c r="E46" s="579">
        <v>3</v>
      </c>
      <c r="F46" s="579">
        <v>4</v>
      </c>
      <c r="G46" s="579">
        <v>5</v>
      </c>
      <c r="H46" s="579">
        <v>6</v>
      </c>
      <c r="I46" s="579">
        <v>7</v>
      </c>
      <c r="J46" s="579">
        <v>8</v>
      </c>
      <c r="K46" s="579">
        <v>9</v>
      </c>
      <c r="L46" s="579">
        <v>0</v>
      </c>
      <c r="M46" s="579">
        <v>1</v>
      </c>
      <c r="N46" s="579">
        <v>2</v>
      </c>
      <c r="O46" s="580">
        <v>3</v>
      </c>
      <c r="P46" s="581"/>
      <c r="Q46" s="582"/>
      <c r="R46" s="583"/>
      <c r="S46" s="582"/>
      <c r="T46" s="584"/>
      <c r="U46" s="577"/>
      <c r="V46" s="582"/>
      <c r="W46" s="582"/>
      <c r="X46" s="585"/>
      <c r="Y46" s="583"/>
      <c r="Z46" s="585"/>
      <c r="AA46" s="583"/>
      <c r="AB46" s="582"/>
    </row>
    <row r="47" spans="1:28" s="586" customFormat="1" ht="11.25" hidden="1" x14ac:dyDescent="0.15">
      <c r="A47" s="576"/>
      <c r="B47" s="587"/>
      <c r="C47" s="588"/>
      <c r="D47" s="588"/>
      <c r="E47" s="588"/>
      <c r="F47" s="578">
        <v>1</v>
      </c>
      <c r="G47" s="579">
        <v>2</v>
      </c>
      <c r="H47" s="579">
        <v>3</v>
      </c>
      <c r="I47" s="579">
        <v>4</v>
      </c>
      <c r="J47" s="579">
        <v>5</v>
      </c>
      <c r="K47" s="579">
        <v>6</v>
      </c>
      <c r="L47" s="579">
        <v>7</v>
      </c>
      <c r="M47" s="579">
        <v>8</v>
      </c>
      <c r="N47" s="579">
        <v>9</v>
      </c>
      <c r="O47" s="579">
        <v>0</v>
      </c>
      <c r="P47" s="589"/>
      <c r="Q47" s="576"/>
      <c r="R47" s="588"/>
      <c r="S47" s="576"/>
      <c r="T47" s="590"/>
      <c r="U47" s="587"/>
      <c r="V47" s="576"/>
      <c r="W47" s="576"/>
      <c r="X47" s="591"/>
      <c r="Y47" s="588"/>
      <c r="Z47" s="591"/>
      <c r="AA47" s="588"/>
      <c r="AB47" s="576"/>
    </row>
    <row r="48" spans="1:28" s="586" customFormat="1" ht="11.25" x14ac:dyDescent="0.15">
      <c r="A48" s="576"/>
      <c r="B48" s="587" t="s">
        <v>488</v>
      </c>
      <c r="C48" s="592"/>
      <c r="D48" s="588"/>
      <c r="E48" s="588"/>
      <c r="F48" s="588"/>
      <c r="G48" s="588"/>
      <c r="H48" s="588"/>
      <c r="I48" s="588"/>
      <c r="J48" s="588"/>
      <c r="K48" s="588"/>
      <c r="L48" s="588"/>
      <c r="M48" s="588"/>
      <c r="N48" s="588"/>
      <c r="O48" s="593"/>
      <c r="P48" s="589"/>
      <c r="Q48" s="576" t="s">
        <v>553</v>
      </c>
      <c r="R48" s="588">
        <v>0</v>
      </c>
      <c r="S48" s="576">
        <v>0</v>
      </c>
      <c r="T48" s="591">
        <v>0</v>
      </c>
      <c r="U48" s="594"/>
      <c r="V48" s="576" t="s">
        <v>534</v>
      </c>
      <c r="W48" s="576"/>
      <c r="X48" s="591">
        <v>67662</v>
      </c>
      <c r="Y48" s="594"/>
      <c r="Z48" s="591">
        <v>0</v>
      </c>
      <c r="AA48" s="594"/>
      <c r="AB48" s="595" t="s">
        <v>505</v>
      </c>
    </row>
    <row r="49" spans="1:28" s="586" customFormat="1" ht="7.5" customHeight="1" x14ac:dyDescent="0.15">
      <c r="A49" s="596"/>
      <c r="B49" s="597"/>
      <c r="C49" s="598"/>
      <c r="D49" s="598"/>
      <c r="E49" s="598"/>
      <c r="F49" s="598"/>
      <c r="G49" s="598"/>
      <c r="H49" s="598"/>
      <c r="I49" s="598"/>
      <c r="J49" s="598"/>
      <c r="K49" s="598"/>
      <c r="L49" s="598"/>
      <c r="M49" s="598"/>
      <c r="N49" s="598"/>
      <c r="O49" s="599"/>
      <c r="P49" s="600"/>
      <c r="Q49" s="596"/>
      <c r="R49" s="598"/>
      <c r="S49" s="596"/>
      <c r="T49" s="601"/>
      <c r="U49" s="597"/>
      <c r="V49" s="596"/>
      <c r="W49" s="596"/>
      <c r="X49" s="602"/>
      <c r="Y49" s="598"/>
      <c r="Z49" s="602"/>
      <c r="AA49" s="598"/>
      <c r="AB49" s="596"/>
    </row>
    <row r="50" spans="1:28" s="586" customFormat="1" ht="11.25" x14ac:dyDescent="0.15">
      <c r="A50" s="576">
        <v>11</v>
      </c>
      <c r="B50" s="577"/>
      <c r="C50" s="578">
        <v>1</v>
      </c>
      <c r="D50" s="579">
        <v>2</v>
      </c>
      <c r="E50" s="579">
        <v>3</v>
      </c>
      <c r="F50" s="579">
        <v>4</v>
      </c>
      <c r="G50" s="579">
        <v>5</v>
      </c>
      <c r="H50" s="579">
        <v>6</v>
      </c>
      <c r="I50" s="579">
        <v>7</v>
      </c>
      <c r="J50" s="579">
        <v>8</v>
      </c>
      <c r="K50" s="579">
        <v>9</v>
      </c>
      <c r="L50" s="579">
        <v>0</v>
      </c>
      <c r="M50" s="579">
        <v>1</v>
      </c>
      <c r="N50" s="579">
        <v>2</v>
      </c>
      <c r="O50" s="580">
        <v>3</v>
      </c>
      <c r="P50" s="581"/>
      <c r="Q50" s="582"/>
      <c r="R50" s="583"/>
      <c r="S50" s="582"/>
      <c r="T50" s="584"/>
      <c r="U50" s="577"/>
      <c r="V50" s="582"/>
      <c r="W50" s="582"/>
      <c r="X50" s="585"/>
      <c r="Y50" s="583"/>
      <c r="Z50" s="585"/>
      <c r="AA50" s="583"/>
      <c r="AB50" s="582"/>
    </row>
    <row r="51" spans="1:28" s="586" customFormat="1" ht="11.25" hidden="1" x14ac:dyDescent="0.15">
      <c r="A51" s="576"/>
      <c r="B51" s="587"/>
      <c r="C51" s="588"/>
      <c r="D51" s="588"/>
      <c r="E51" s="588"/>
      <c r="F51" s="578">
        <v>1</v>
      </c>
      <c r="G51" s="579">
        <v>2</v>
      </c>
      <c r="H51" s="579">
        <v>3</v>
      </c>
      <c r="I51" s="579">
        <v>4</v>
      </c>
      <c r="J51" s="579">
        <v>5</v>
      </c>
      <c r="K51" s="579">
        <v>6</v>
      </c>
      <c r="L51" s="579">
        <v>7</v>
      </c>
      <c r="M51" s="579">
        <v>8</v>
      </c>
      <c r="N51" s="579">
        <v>9</v>
      </c>
      <c r="O51" s="579">
        <v>0</v>
      </c>
      <c r="P51" s="589"/>
      <c r="Q51" s="576"/>
      <c r="R51" s="588"/>
      <c r="S51" s="576"/>
      <c r="T51" s="590"/>
      <c r="U51" s="587"/>
      <c r="V51" s="576"/>
      <c r="W51" s="576"/>
      <c r="X51" s="591"/>
      <c r="Y51" s="588"/>
      <c r="Z51" s="591"/>
      <c r="AA51" s="588"/>
      <c r="AB51" s="576"/>
    </row>
    <row r="52" spans="1:28" s="586" customFormat="1" ht="11.25" x14ac:dyDescent="0.15">
      <c r="A52" s="576"/>
      <c r="B52" s="587" t="s">
        <v>471</v>
      </c>
      <c r="C52" s="592"/>
      <c r="D52" s="588"/>
      <c r="E52" s="588"/>
      <c r="F52" s="588"/>
      <c r="G52" s="588"/>
      <c r="H52" s="588"/>
      <c r="I52" s="588"/>
      <c r="J52" s="588"/>
      <c r="K52" s="588"/>
      <c r="L52" s="588"/>
      <c r="M52" s="588"/>
      <c r="N52" s="588"/>
      <c r="O52" s="593"/>
      <c r="P52" s="589"/>
      <c r="Q52" s="576" t="s">
        <v>553</v>
      </c>
      <c r="R52" s="588">
        <v>0</v>
      </c>
      <c r="S52" s="576">
        <v>0</v>
      </c>
      <c r="T52" s="591">
        <v>0</v>
      </c>
      <c r="U52" s="594"/>
      <c r="V52" s="576" t="s">
        <v>534</v>
      </c>
      <c r="W52" s="576"/>
      <c r="X52" s="591">
        <v>122568</v>
      </c>
      <c r="Y52" s="594"/>
      <c r="Z52" s="591">
        <v>4642</v>
      </c>
      <c r="AA52" s="594"/>
      <c r="AB52" s="595" t="s">
        <v>505</v>
      </c>
    </row>
    <row r="53" spans="1:28" s="586" customFormat="1" ht="7.5" customHeight="1" x14ac:dyDescent="0.15">
      <c r="A53" s="596"/>
      <c r="B53" s="597"/>
      <c r="C53" s="598"/>
      <c r="D53" s="598"/>
      <c r="E53" s="598"/>
      <c r="F53" s="598"/>
      <c r="G53" s="598"/>
      <c r="H53" s="598"/>
      <c r="I53" s="598"/>
      <c r="J53" s="598"/>
      <c r="K53" s="598"/>
      <c r="L53" s="598"/>
      <c r="M53" s="598"/>
      <c r="N53" s="598"/>
      <c r="O53" s="599"/>
      <c r="P53" s="600"/>
      <c r="Q53" s="596"/>
      <c r="R53" s="598"/>
      <c r="S53" s="596"/>
      <c r="T53" s="601"/>
      <c r="U53" s="597"/>
      <c r="V53" s="596"/>
      <c r="W53" s="596"/>
      <c r="X53" s="602"/>
      <c r="Y53" s="598"/>
      <c r="Z53" s="602"/>
      <c r="AA53" s="598"/>
      <c r="AB53" s="596"/>
    </row>
    <row r="54" spans="1:28" s="586" customFormat="1" ht="11.25" x14ac:dyDescent="0.15">
      <c r="A54" s="576">
        <v>12</v>
      </c>
      <c r="B54" s="577"/>
      <c r="C54" s="578">
        <v>1</v>
      </c>
      <c r="D54" s="579">
        <v>2</v>
      </c>
      <c r="E54" s="579">
        <v>3</v>
      </c>
      <c r="F54" s="579">
        <v>4</v>
      </c>
      <c r="G54" s="579">
        <v>5</v>
      </c>
      <c r="H54" s="579">
        <v>6</v>
      </c>
      <c r="I54" s="579">
        <v>7</v>
      </c>
      <c r="J54" s="579">
        <v>8</v>
      </c>
      <c r="K54" s="579">
        <v>9</v>
      </c>
      <c r="L54" s="579">
        <v>0</v>
      </c>
      <c r="M54" s="579">
        <v>1</v>
      </c>
      <c r="N54" s="579">
        <v>2</v>
      </c>
      <c r="O54" s="580">
        <v>3</v>
      </c>
      <c r="P54" s="581"/>
      <c r="Q54" s="582"/>
      <c r="R54" s="583"/>
      <c r="S54" s="582"/>
      <c r="T54" s="584"/>
      <c r="U54" s="577"/>
      <c r="V54" s="582"/>
      <c r="W54" s="582"/>
      <c r="X54" s="585"/>
      <c r="Y54" s="583"/>
      <c r="Z54" s="585"/>
      <c r="AA54" s="583"/>
      <c r="AB54" s="582"/>
    </row>
    <row r="55" spans="1:28" s="586" customFormat="1" ht="11.25" hidden="1" x14ac:dyDescent="0.15">
      <c r="A55" s="576"/>
      <c r="B55" s="587"/>
      <c r="C55" s="588"/>
      <c r="D55" s="588"/>
      <c r="E55" s="588"/>
      <c r="F55" s="578">
        <v>1</v>
      </c>
      <c r="G55" s="579">
        <v>2</v>
      </c>
      <c r="H55" s="579">
        <v>3</v>
      </c>
      <c r="I55" s="579">
        <v>4</v>
      </c>
      <c r="J55" s="579">
        <v>5</v>
      </c>
      <c r="K55" s="579">
        <v>6</v>
      </c>
      <c r="L55" s="579">
        <v>7</v>
      </c>
      <c r="M55" s="579">
        <v>8</v>
      </c>
      <c r="N55" s="579">
        <v>9</v>
      </c>
      <c r="O55" s="579">
        <v>0</v>
      </c>
      <c r="P55" s="589"/>
      <c r="Q55" s="576"/>
      <c r="R55" s="588"/>
      <c r="S55" s="576"/>
      <c r="T55" s="590"/>
      <c r="U55" s="587"/>
      <c r="V55" s="576"/>
      <c r="W55" s="576"/>
      <c r="X55" s="591"/>
      <c r="Y55" s="588"/>
      <c r="Z55" s="591"/>
      <c r="AA55" s="588"/>
      <c r="AB55" s="576"/>
    </row>
    <row r="56" spans="1:28" s="586" customFormat="1" ht="11.25" x14ac:dyDescent="0.15">
      <c r="A56" s="576"/>
      <c r="B56" s="587" t="s">
        <v>472</v>
      </c>
      <c r="C56" s="592"/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93"/>
      <c r="P56" s="589"/>
      <c r="Q56" s="576" t="s">
        <v>553</v>
      </c>
      <c r="R56" s="588">
        <v>0</v>
      </c>
      <c r="S56" s="576">
        <v>0</v>
      </c>
      <c r="T56" s="591">
        <v>0</v>
      </c>
      <c r="U56" s="594"/>
      <c r="V56" s="576" t="s">
        <v>534</v>
      </c>
      <c r="W56" s="576"/>
      <c r="X56" s="591">
        <v>121044</v>
      </c>
      <c r="Y56" s="594"/>
      <c r="Z56" s="591">
        <v>3997</v>
      </c>
      <c r="AA56" s="594"/>
      <c r="AB56" s="595" t="s">
        <v>505</v>
      </c>
    </row>
    <row r="57" spans="1:28" s="586" customFormat="1" ht="7.5" customHeight="1" x14ac:dyDescent="0.15">
      <c r="A57" s="596"/>
      <c r="B57" s="597"/>
      <c r="C57" s="598"/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9"/>
      <c r="P57" s="600"/>
      <c r="Q57" s="596"/>
      <c r="R57" s="598"/>
      <c r="S57" s="596"/>
      <c r="T57" s="601"/>
      <c r="U57" s="597"/>
      <c r="V57" s="596"/>
      <c r="W57" s="596"/>
      <c r="X57" s="602"/>
      <c r="Y57" s="598"/>
      <c r="Z57" s="602"/>
      <c r="AA57" s="598"/>
      <c r="AB57" s="596"/>
    </row>
    <row r="58" spans="1:28" s="586" customFormat="1" ht="11.25" x14ac:dyDescent="0.15">
      <c r="A58" s="576">
        <v>13</v>
      </c>
      <c r="B58" s="577"/>
      <c r="C58" s="578">
        <v>1</v>
      </c>
      <c r="D58" s="579">
        <v>2</v>
      </c>
      <c r="E58" s="579">
        <v>3</v>
      </c>
      <c r="F58" s="579">
        <v>4</v>
      </c>
      <c r="G58" s="579">
        <v>5</v>
      </c>
      <c r="H58" s="579">
        <v>6</v>
      </c>
      <c r="I58" s="579">
        <v>7</v>
      </c>
      <c r="J58" s="579">
        <v>8</v>
      </c>
      <c r="K58" s="579">
        <v>9</v>
      </c>
      <c r="L58" s="579">
        <v>0</v>
      </c>
      <c r="M58" s="579">
        <v>1</v>
      </c>
      <c r="N58" s="579">
        <v>2</v>
      </c>
      <c r="O58" s="580">
        <v>3</v>
      </c>
      <c r="P58" s="581"/>
      <c r="Q58" s="582"/>
      <c r="R58" s="583"/>
      <c r="S58" s="582"/>
      <c r="T58" s="584"/>
      <c r="U58" s="577"/>
      <c r="V58" s="582"/>
      <c r="W58" s="582"/>
      <c r="X58" s="585"/>
      <c r="Y58" s="583"/>
      <c r="Z58" s="585"/>
      <c r="AA58" s="583"/>
      <c r="AB58" s="582"/>
    </row>
    <row r="59" spans="1:28" s="586" customFormat="1" ht="11.25" hidden="1" x14ac:dyDescent="0.15">
      <c r="A59" s="576"/>
      <c r="B59" s="587"/>
      <c r="C59" s="588"/>
      <c r="D59" s="588"/>
      <c r="E59" s="588"/>
      <c r="F59" s="578">
        <v>1</v>
      </c>
      <c r="G59" s="579">
        <v>2</v>
      </c>
      <c r="H59" s="579">
        <v>3</v>
      </c>
      <c r="I59" s="579">
        <v>4</v>
      </c>
      <c r="J59" s="579">
        <v>5</v>
      </c>
      <c r="K59" s="579">
        <v>6</v>
      </c>
      <c r="L59" s="579">
        <v>7</v>
      </c>
      <c r="M59" s="579">
        <v>8</v>
      </c>
      <c r="N59" s="579">
        <v>9</v>
      </c>
      <c r="O59" s="579">
        <v>0</v>
      </c>
      <c r="P59" s="589"/>
      <c r="Q59" s="576"/>
      <c r="R59" s="588"/>
      <c r="S59" s="576"/>
      <c r="T59" s="590"/>
      <c r="U59" s="587"/>
      <c r="V59" s="576"/>
      <c r="W59" s="576"/>
      <c r="X59" s="591"/>
      <c r="Y59" s="588"/>
      <c r="Z59" s="591"/>
      <c r="AA59" s="588"/>
      <c r="AB59" s="576"/>
    </row>
    <row r="60" spans="1:28" s="586" customFormat="1" ht="11.25" x14ac:dyDescent="0.15">
      <c r="A60" s="576"/>
      <c r="B60" s="587" t="s">
        <v>473</v>
      </c>
      <c r="C60" s="592"/>
      <c r="D60" s="588"/>
      <c r="E60" s="588"/>
      <c r="F60" s="588"/>
      <c r="G60" s="588"/>
      <c r="H60" s="588"/>
      <c r="I60" s="588"/>
      <c r="J60" s="588"/>
      <c r="K60" s="588"/>
      <c r="L60" s="588"/>
      <c r="M60" s="588"/>
      <c r="N60" s="588"/>
      <c r="O60" s="593"/>
      <c r="P60" s="589"/>
      <c r="Q60" s="576" t="s">
        <v>553</v>
      </c>
      <c r="R60" s="588">
        <v>0</v>
      </c>
      <c r="S60" s="576">
        <v>0</v>
      </c>
      <c r="T60" s="591">
        <v>0</v>
      </c>
      <c r="U60" s="594"/>
      <c r="V60" s="576" t="s">
        <v>534</v>
      </c>
      <c r="W60" s="576"/>
      <c r="X60" s="591">
        <v>71718</v>
      </c>
      <c r="Y60" s="594"/>
      <c r="Z60" s="591">
        <v>692</v>
      </c>
      <c r="AA60" s="594"/>
      <c r="AB60" s="595" t="s">
        <v>505</v>
      </c>
    </row>
    <row r="61" spans="1:28" s="586" customFormat="1" ht="7.5" customHeight="1" x14ac:dyDescent="0.15">
      <c r="A61" s="596"/>
      <c r="B61" s="597"/>
      <c r="C61" s="598"/>
      <c r="D61" s="598"/>
      <c r="E61" s="598"/>
      <c r="F61" s="598"/>
      <c r="G61" s="598"/>
      <c r="H61" s="598"/>
      <c r="I61" s="598"/>
      <c r="J61" s="598"/>
      <c r="K61" s="598"/>
      <c r="L61" s="598"/>
      <c r="M61" s="598"/>
      <c r="N61" s="598"/>
      <c r="O61" s="599"/>
      <c r="P61" s="600"/>
      <c r="Q61" s="596"/>
      <c r="R61" s="598"/>
      <c r="S61" s="596"/>
      <c r="T61" s="601"/>
      <c r="U61" s="597"/>
      <c r="V61" s="596"/>
      <c r="W61" s="596"/>
      <c r="X61" s="602"/>
      <c r="Y61" s="598"/>
      <c r="Z61" s="602"/>
      <c r="AA61" s="598"/>
      <c r="AB61" s="596"/>
    </row>
    <row r="62" spans="1:28" s="586" customFormat="1" ht="11.25" x14ac:dyDescent="0.15">
      <c r="A62" s="576">
        <v>14</v>
      </c>
      <c r="B62" s="577"/>
      <c r="C62" s="578">
        <v>1</v>
      </c>
      <c r="D62" s="579">
        <v>2</v>
      </c>
      <c r="E62" s="579">
        <v>3</v>
      </c>
      <c r="F62" s="579">
        <v>4</v>
      </c>
      <c r="G62" s="579">
        <v>5</v>
      </c>
      <c r="H62" s="579">
        <v>6</v>
      </c>
      <c r="I62" s="579">
        <v>7</v>
      </c>
      <c r="J62" s="579">
        <v>8</v>
      </c>
      <c r="K62" s="579">
        <v>9</v>
      </c>
      <c r="L62" s="579">
        <v>0</v>
      </c>
      <c r="M62" s="579">
        <v>1</v>
      </c>
      <c r="N62" s="579">
        <v>2</v>
      </c>
      <c r="O62" s="580">
        <v>3</v>
      </c>
      <c r="P62" s="581"/>
      <c r="Q62" s="582"/>
      <c r="R62" s="583"/>
      <c r="S62" s="582"/>
      <c r="T62" s="584"/>
      <c r="U62" s="577"/>
      <c r="V62" s="582"/>
      <c r="W62" s="582"/>
      <c r="X62" s="585"/>
      <c r="Y62" s="583"/>
      <c r="Z62" s="585"/>
      <c r="AA62" s="583"/>
      <c r="AB62" s="582"/>
    </row>
    <row r="63" spans="1:28" s="586" customFormat="1" ht="11.25" hidden="1" x14ac:dyDescent="0.15">
      <c r="A63" s="576"/>
      <c r="B63" s="587"/>
      <c r="C63" s="588"/>
      <c r="D63" s="588"/>
      <c r="E63" s="588"/>
      <c r="F63" s="578">
        <v>1</v>
      </c>
      <c r="G63" s="579">
        <v>2</v>
      </c>
      <c r="H63" s="579">
        <v>3</v>
      </c>
      <c r="I63" s="579">
        <v>4</v>
      </c>
      <c r="J63" s="579">
        <v>5</v>
      </c>
      <c r="K63" s="579">
        <v>6</v>
      </c>
      <c r="L63" s="579">
        <v>7</v>
      </c>
      <c r="M63" s="579">
        <v>8</v>
      </c>
      <c r="N63" s="579">
        <v>9</v>
      </c>
      <c r="O63" s="579">
        <v>0</v>
      </c>
      <c r="P63" s="589"/>
      <c r="Q63" s="576"/>
      <c r="R63" s="588"/>
      <c r="S63" s="576"/>
      <c r="T63" s="590"/>
      <c r="U63" s="587"/>
      <c r="V63" s="576"/>
      <c r="W63" s="576"/>
      <c r="X63" s="591"/>
      <c r="Y63" s="588"/>
      <c r="Z63" s="591"/>
      <c r="AA63" s="588"/>
      <c r="AB63" s="576"/>
    </row>
    <row r="64" spans="1:28" s="586" customFormat="1" ht="11.25" x14ac:dyDescent="0.15">
      <c r="A64" s="576"/>
      <c r="B64" s="587" t="s">
        <v>474</v>
      </c>
      <c r="C64" s="592"/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93"/>
      <c r="P64" s="589"/>
      <c r="Q64" s="576" t="s">
        <v>553</v>
      </c>
      <c r="R64" s="588">
        <v>1</v>
      </c>
      <c r="S64" s="576">
        <v>0</v>
      </c>
      <c r="T64" s="591">
        <v>217000</v>
      </c>
      <c r="U64" s="594"/>
      <c r="V64" s="576" t="s">
        <v>534</v>
      </c>
      <c r="W64" s="576"/>
      <c r="X64" s="591">
        <v>64650</v>
      </c>
      <c r="Y64" s="594"/>
      <c r="Z64" s="591">
        <v>220</v>
      </c>
      <c r="AA64" s="594"/>
      <c r="AB64" s="595" t="s">
        <v>505</v>
      </c>
    </row>
    <row r="65" spans="1:28" s="586" customFormat="1" ht="7.5" customHeight="1" x14ac:dyDescent="0.15">
      <c r="A65" s="596"/>
      <c r="B65" s="597"/>
      <c r="C65" s="598"/>
      <c r="D65" s="598"/>
      <c r="E65" s="598"/>
      <c r="F65" s="598"/>
      <c r="G65" s="598"/>
      <c r="H65" s="598"/>
      <c r="I65" s="598"/>
      <c r="J65" s="598"/>
      <c r="K65" s="598"/>
      <c r="L65" s="598"/>
      <c r="M65" s="598"/>
      <c r="N65" s="598"/>
      <c r="O65" s="599"/>
      <c r="P65" s="600"/>
      <c r="Q65" s="596"/>
      <c r="R65" s="598"/>
      <c r="S65" s="596"/>
      <c r="T65" s="601"/>
      <c r="U65" s="597"/>
      <c r="V65" s="596"/>
      <c r="W65" s="596"/>
      <c r="X65" s="602"/>
      <c r="Y65" s="598"/>
      <c r="Z65" s="602"/>
      <c r="AA65" s="598"/>
      <c r="AB65" s="596"/>
    </row>
    <row r="66" spans="1:28" s="586" customFormat="1" ht="11.25" x14ac:dyDescent="0.15">
      <c r="A66" s="576">
        <v>15</v>
      </c>
      <c r="B66" s="577"/>
      <c r="C66" s="578">
        <v>1</v>
      </c>
      <c r="D66" s="579">
        <v>2</v>
      </c>
      <c r="E66" s="579">
        <v>3</v>
      </c>
      <c r="F66" s="579">
        <v>4</v>
      </c>
      <c r="G66" s="579">
        <v>5</v>
      </c>
      <c r="H66" s="579">
        <v>6</v>
      </c>
      <c r="I66" s="579">
        <v>7</v>
      </c>
      <c r="J66" s="579">
        <v>8</v>
      </c>
      <c r="K66" s="579">
        <v>9</v>
      </c>
      <c r="L66" s="579">
        <v>0</v>
      </c>
      <c r="M66" s="579">
        <v>1</v>
      </c>
      <c r="N66" s="579">
        <v>2</v>
      </c>
      <c r="O66" s="580">
        <v>3</v>
      </c>
      <c r="P66" s="581"/>
      <c r="Q66" s="582"/>
      <c r="R66" s="583"/>
      <c r="S66" s="582"/>
      <c r="T66" s="584"/>
      <c r="U66" s="577"/>
      <c r="V66" s="582"/>
      <c r="W66" s="582"/>
      <c r="X66" s="585"/>
      <c r="Y66" s="583"/>
      <c r="Z66" s="585"/>
      <c r="AA66" s="583"/>
      <c r="AB66" s="582"/>
    </row>
    <row r="67" spans="1:28" s="586" customFormat="1" ht="11.25" hidden="1" x14ac:dyDescent="0.15">
      <c r="A67" s="576"/>
      <c r="B67" s="587"/>
      <c r="C67" s="588"/>
      <c r="D67" s="588"/>
      <c r="E67" s="588"/>
      <c r="F67" s="578">
        <v>1</v>
      </c>
      <c r="G67" s="579">
        <v>2</v>
      </c>
      <c r="H67" s="579">
        <v>3</v>
      </c>
      <c r="I67" s="579">
        <v>4</v>
      </c>
      <c r="J67" s="579">
        <v>5</v>
      </c>
      <c r="K67" s="579">
        <v>6</v>
      </c>
      <c r="L67" s="579">
        <v>7</v>
      </c>
      <c r="M67" s="579">
        <v>8</v>
      </c>
      <c r="N67" s="579">
        <v>9</v>
      </c>
      <c r="O67" s="579">
        <v>0</v>
      </c>
      <c r="P67" s="589"/>
      <c r="Q67" s="576"/>
      <c r="R67" s="588"/>
      <c r="S67" s="576"/>
      <c r="T67" s="590"/>
      <c r="U67" s="587"/>
      <c r="V67" s="576"/>
      <c r="W67" s="576"/>
      <c r="X67" s="591"/>
      <c r="Y67" s="588"/>
      <c r="Z67" s="591"/>
      <c r="AA67" s="588"/>
      <c r="AB67" s="576"/>
    </row>
    <row r="68" spans="1:28" s="586" customFormat="1" ht="11.25" x14ac:dyDescent="0.15">
      <c r="A68" s="576"/>
      <c r="B68" s="587" t="s">
        <v>475</v>
      </c>
      <c r="C68" s="592"/>
      <c r="D68" s="588"/>
      <c r="E68" s="588"/>
      <c r="F68" s="588"/>
      <c r="G68" s="588"/>
      <c r="H68" s="588"/>
      <c r="I68" s="588"/>
      <c r="J68" s="588"/>
      <c r="K68" s="588"/>
      <c r="L68" s="588"/>
      <c r="M68" s="588"/>
      <c r="N68" s="588"/>
      <c r="O68" s="593"/>
      <c r="P68" s="589"/>
      <c r="Q68" s="576" t="s">
        <v>554</v>
      </c>
      <c r="R68" s="588">
        <v>5</v>
      </c>
      <c r="S68" s="576">
        <v>4</v>
      </c>
      <c r="T68" s="591">
        <v>217000</v>
      </c>
      <c r="U68" s="594"/>
      <c r="V68" s="576" t="s">
        <v>534</v>
      </c>
      <c r="W68" s="576"/>
      <c r="X68" s="591">
        <v>139000</v>
      </c>
      <c r="Y68" s="594"/>
      <c r="Z68" s="591">
        <v>3510</v>
      </c>
      <c r="AA68" s="594"/>
      <c r="AB68" s="595" t="s">
        <v>505</v>
      </c>
    </row>
    <row r="69" spans="1:28" s="586" customFormat="1" ht="7.5" customHeight="1" x14ac:dyDescent="0.15">
      <c r="A69" s="596"/>
      <c r="B69" s="597"/>
      <c r="C69" s="598"/>
      <c r="D69" s="598"/>
      <c r="E69" s="598"/>
      <c r="F69" s="598"/>
      <c r="G69" s="598"/>
      <c r="H69" s="598"/>
      <c r="I69" s="598"/>
      <c r="J69" s="598"/>
      <c r="K69" s="598"/>
      <c r="L69" s="598"/>
      <c r="M69" s="598"/>
      <c r="N69" s="598"/>
      <c r="O69" s="599"/>
      <c r="P69" s="600"/>
      <c r="Q69" s="596"/>
      <c r="R69" s="598"/>
      <c r="S69" s="596"/>
      <c r="T69" s="601"/>
      <c r="U69" s="597"/>
      <c r="V69" s="596"/>
      <c r="W69" s="596"/>
      <c r="X69" s="602"/>
      <c r="Y69" s="598"/>
      <c r="Z69" s="602"/>
      <c r="AA69" s="598"/>
      <c r="AB69" s="596"/>
    </row>
    <row r="70" spans="1:28" s="607" customFormat="1" ht="24" customHeight="1" thickBot="1" x14ac:dyDescent="0.25">
      <c r="A70" s="606"/>
      <c r="P70" s="608"/>
      <c r="T70" s="609" t="s">
        <v>151</v>
      </c>
      <c r="U70" s="610"/>
      <c r="V70" s="610"/>
      <c r="W70" s="611"/>
      <c r="X70" s="612">
        <f>SUM(X10:X69)</f>
        <v>1826696.5</v>
      </c>
      <c r="Y70" s="613" t="s">
        <v>150</v>
      </c>
      <c r="Z70" s="612">
        <f>SUM(Z10:Z69)</f>
        <v>134605</v>
      </c>
      <c r="AA70" s="613" t="s">
        <v>150</v>
      </c>
      <c r="AB70" s="614"/>
    </row>
    <row r="71" spans="1:28" s="615" customFormat="1" ht="13.5" thickTop="1" x14ac:dyDescent="0.2"/>
    <row r="72" spans="1:28" s="615" customFormat="1" ht="12.75" x14ac:dyDescent="0.2"/>
    <row r="73" spans="1:28" s="616" customFormat="1" ht="27" customHeight="1" x14ac:dyDescent="0.15">
      <c r="V73" s="616" t="s">
        <v>211</v>
      </c>
    </row>
    <row r="74" spans="1:28" s="616" customFormat="1" ht="27.75" customHeight="1" x14ac:dyDescent="0.15">
      <c r="V74" s="616" t="s">
        <v>212</v>
      </c>
    </row>
    <row r="75" spans="1:28" s="616" customFormat="1" ht="27" customHeight="1" x14ac:dyDescent="0.15">
      <c r="V75" s="616" t="s">
        <v>213</v>
      </c>
    </row>
    <row r="77" spans="1:28" ht="27" customHeight="1" x14ac:dyDescent="0.5"/>
    <row r="78" spans="1:28" ht="27.75" customHeight="1" x14ac:dyDescent="0.5"/>
    <row r="79" spans="1:28" ht="27" customHeight="1" x14ac:dyDescent="0.5"/>
  </sheetData>
  <mergeCells count="15">
    <mergeCell ref="G3:V3"/>
    <mergeCell ref="Z5:AB5"/>
    <mergeCell ref="Z6:AB6"/>
    <mergeCell ref="V5:Y5"/>
    <mergeCell ref="V6:Y6"/>
    <mergeCell ref="C5:O5"/>
    <mergeCell ref="F6:O6"/>
    <mergeCell ref="Q5:U5"/>
    <mergeCell ref="R6:S6"/>
    <mergeCell ref="T6:U6"/>
    <mergeCell ref="Z8:AA8"/>
    <mergeCell ref="T8:U8"/>
    <mergeCell ref="T7:U7"/>
    <mergeCell ref="X7:Y7"/>
    <mergeCell ref="X8:Y8"/>
  </mergeCells>
  <phoneticPr fontId="27" type="noConversion"/>
  <printOptions horizontalCentered="1"/>
  <pageMargins left="0.15748031496062992" right="0.15748031496062992" top="0.49" bottom="0.56999999999999995" header="0.28999999999999998" footer="0.43"/>
  <pageSetup paperSize="9" fitToHeight="57" orientation="landscape" r:id="rId1"/>
  <headerFooter alignWithMargins="0">
    <oddHeader>&amp;Rแผ่นที่ &amp;P ในจำนวน &amp;N แผ่น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111111122">
    <tabColor indexed="21"/>
    <pageSetUpPr fitToPage="1"/>
  </sheetPr>
  <dimension ref="A1:J68"/>
  <sheetViews>
    <sheetView showGridLines="0" workbookViewId="0">
      <selection activeCell="L10" sqref="L10"/>
    </sheetView>
  </sheetViews>
  <sheetFormatPr defaultRowHeight="21.75" x14ac:dyDescent="0.5"/>
  <cols>
    <col min="1" max="1" width="8.85546875" style="683" bestFit="1" customWidth="1"/>
    <col min="2" max="2" width="8.7109375" style="683" customWidth="1"/>
    <col min="3" max="3" width="17.42578125" style="683" customWidth="1"/>
    <col min="4" max="4" width="11" style="683" customWidth="1"/>
    <col min="5" max="5" width="15" style="683" customWidth="1"/>
    <col min="6" max="6" width="13.7109375" style="683" customWidth="1"/>
    <col min="7" max="7" width="21.140625" style="683" customWidth="1"/>
    <col min="8" max="10" width="20.7109375" style="683" customWidth="1"/>
    <col min="11" max="16384" width="9.140625" style="683"/>
  </cols>
  <sheetData>
    <row r="1" spans="1:10" s="564" customFormat="1" ht="15" x14ac:dyDescent="0.2">
      <c r="A1" s="572" t="str">
        <f>CompanyProfile!$C$2</f>
        <v>บริษัท ตัวอย่าง จำกัด</v>
      </c>
      <c r="B1" s="573"/>
      <c r="C1" s="573"/>
      <c r="D1" s="573"/>
      <c r="E1" s="573"/>
      <c r="F1" s="573"/>
      <c r="G1" s="573"/>
    </row>
    <row r="2" spans="1:10" s="564" customFormat="1" ht="15" x14ac:dyDescent="0.2">
      <c r="A2" s="572" t="s">
        <v>192</v>
      </c>
      <c r="B2" s="573"/>
      <c r="C2" s="573"/>
      <c r="D2" s="573"/>
      <c r="E2" s="573"/>
      <c r="F2" s="573"/>
      <c r="G2" s="573"/>
    </row>
    <row r="3" spans="1:10" s="564" customFormat="1" ht="15" x14ac:dyDescent="0.2">
      <c r="A3" s="572" t="str">
        <f>"ประจำงวดวันที่ "&amp;TEXT(CompanyProfile!$C$12,"d ดดดด พ.ศ. bbbb")</f>
        <v>ประจำงวดวันที่ 25 มีนาคม พ.ศ. 2560</v>
      </c>
      <c r="B3" s="573"/>
      <c r="C3" s="573"/>
      <c r="D3" s="573"/>
      <c r="E3" s="573"/>
      <c r="F3" s="573"/>
      <c r="G3" s="573"/>
    </row>
    <row r="4" spans="1:10" s="564" customFormat="1" ht="15" x14ac:dyDescent="0.2">
      <c r="A4" s="497" t="s">
        <v>50</v>
      </c>
      <c r="B4" s="497" t="s">
        <v>185</v>
      </c>
      <c r="C4" s="498" t="s">
        <v>161</v>
      </c>
      <c r="D4" s="498" t="s">
        <v>159</v>
      </c>
      <c r="E4" s="498" t="s">
        <v>395</v>
      </c>
      <c r="F4" s="498" t="s">
        <v>160</v>
      </c>
      <c r="G4" s="499" t="s">
        <v>142</v>
      </c>
      <c r="H4" s="498" t="s">
        <v>395</v>
      </c>
      <c r="I4" s="498" t="s">
        <v>161</v>
      </c>
      <c r="J4" s="499" t="s">
        <v>142</v>
      </c>
    </row>
    <row r="5" spans="1:10" s="500" customFormat="1" ht="12.75" x14ac:dyDescent="0.2">
      <c r="A5" s="348">
        <v>1</v>
      </c>
      <c r="B5" s="348" t="s">
        <v>436</v>
      </c>
      <c r="C5" s="208">
        <v>1234567890</v>
      </c>
      <c r="D5" s="348" t="s">
        <v>409</v>
      </c>
      <c r="E5" s="500" t="s">
        <v>413</v>
      </c>
      <c r="F5" s="500" t="s">
        <v>446</v>
      </c>
      <c r="G5" s="501">
        <v>11400</v>
      </c>
      <c r="H5" s="500" t="s">
        <v>485</v>
      </c>
      <c r="I5" s="348">
        <v>1234567890</v>
      </c>
      <c r="J5" s="501">
        <v>11400</v>
      </c>
    </row>
    <row r="6" spans="1:10" s="500" customFormat="1" ht="12.75" x14ac:dyDescent="0.2">
      <c r="A6" s="348">
        <v>2</v>
      </c>
      <c r="B6" s="348" t="s">
        <v>436</v>
      </c>
      <c r="C6" s="208">
        <v>1234567890</v>
      </c>
      <c r="D6" s="348" t="s">
        <v>166</v>
      </c>
      <c r="E6" s="500" t="s">
        <v>422</v>
      </c>
      <c r="F6" s="500" t="s">
        <v>459</v>
      </c>
      <c r="G6" s="501">
        <v>30250</v>
      </c>
      <c r="H6" s="500" t="s">
        <v>469</v>
      </c>
      <c r="I6" s="348">
        <v>1234567890</v>
      </c>
      <c r="J6" s="501">
        <v>30250</v>
      </c>
    </row>
    <row r="7" spans="1:10" s="500" customFormat="1" ht="12.75" x14ac:dyDescent="0.2">
      <c r="A7" s="348">
        <v>3</v>
      </c>
      <c r="B7" s="348" t="s">
        <v>436</v>
      </c>
      <c r="C7" s="208">
        <v>1234567890</v>
      </c>
      <c r="D7" s="348" t="s">
        <v>166</v>
      </c>
      <c r="E7" s="500" t="s">
        <v>410</v>
      </c>
      <c r="F7" s="500" t="s">
        <v>462</v>
      </c>
      <c r="G7" s="501">
        <v>39546</v>
      </c>
      <c r="H7" s="500" t="s">
        <v>471</v>
      </c>
      <c r="I7" s="348">
        <v>1234567890</v>
      </c>
      <c r="J7" s="501">
        <v>39546</v>
      </c>
    </row>
    <row r="8" spans="1:10" s="500" customFormat="1" ht="12.75" x14ac:dyDescent="0.2">
      <c r="A8" s="348">
        <v>4</v>
      </c>
      <c r="B8" s="348" t="s">
        <v>436</v>
      </c>
      <c r="C8" s="208">
        <v>1234567890</v>
      </c>
      <c r="D8" s="348" t="s">
        <v>166</v>
      </c>
      <c r="E8" s="500" t="s">
        <v>413</v>
      </c>
      <c r="F8" s="500" t="s">
        <v>465</v>
      </c>
      <c r="G8" s="501">
        <v>20800</v>
      </c>
      <c r="H8" s="500" t="s">
        <v>474</v>
      </c>
      <c r="I8" s="348">
        <v>1234567890</v>
      </c>
      <c r="J8" s="501">
        <v>20800</v>
      </c>
    </row>
    <row r="9" spans="1:10" s="500" customFormat="1" ht="12.75" x14ac:dyDescent="0.2">
      <c r="A9" s="348"/>
      <c r="B9" s="348"/>
      <c r="C9" s="208"/>
      <c r="D9" s="348"/>
      <c r="F9" s="500" t="s">
        <v>191</v>
      </c>
      <c r="G9" s="510">
        <v>101996</v>
      </c>
      <c r="I9" s="348"/>
      <c r="J9" s="501"/>
    </row>
    <row r="10" spans="1:10" s="500" customFormat="1" ht="12.75" x14ac:dyDescent="0.2">
      <c r="A10" s="348">
        <v>1</v>
      </c>
      <c r="B10" s="348" t="s">
        <v>435</v>
      </c>
      <c r="C10" s="208">
        <v>1234567890</v>
      </c>
      <c r="D10" s="348" t="s">
        <v>409</v>
      </c>
      <c r="E10" s="500" t="s">
        <v>412</v>
      </c>
      <c r="F10" s="500" t="s">
        <v>445</v>
      </c>
      <c r="G10" s="501">
        <v>104838</v>
      </c>
      <c r="H10" s="500" t="s">
        <v>484</v>
      </c>
      <c r="I10" s="348">
        <v>1234567890</v>
      </c>
      <c r="J10" s="501">
        <v>104838</v>
      </c>
    </row>
    <row r="11" spans="1:10" s="500" customFormat="1" ht="12.75" x14ac:dyDescent="0.2">
      <c r="A11" s="348">
        <v>2</v>
      </c>
      <c r="B11" s="348" t="s">
        <v>435</v>
      </c>
      <c r="C11" s="208">
        <v>1234567890</v>
      </c>
      <c r="D11" s="348" t="s">
        <v>166</v>
      </c>
      <c r="E11" s="500" t="s">
        <v>418</v>
      </c>
      <c r="F11" s="500" t="s">
        <v>455</v>
      </c>
      <c r="G11" s="501">
        <v>5700</v>
      </c>
      <c r="H11" s="500" t="s">
        <v>486</v>
      </c>
      <c r="I11" s="348">
        <v>1234567890</v>
      </c>
      <c r="J11" s="501">
        <v>5700</v>
      </c>
    </row>
    <row r="12" spans="1:10" s="500" customFormat="1" ht="12.75" x14ac:dyDescent="0.2">
      <c r="A12" s="348">
        <v>3</v>
      </c>
      <c r="B12" s="348" t="s">
        <v>435</v>
      </c>
      <c r="C12" s="208">
        <v>1234567890</v>
      </c>
      <c r="D12" s="348" t="s">
        <v>409</v>
      </c>
      <c r="E12" s="500" t="s">
        <v>421</v>
      </c>
      <c r="F12" s="500" t="s">
        <v>458</v>
      </c>
      <c r="G12" s="501">
        <v>7176</v>
      </c>
      <c r="H12" s="500" t="s">
        <v>487</v>
      </c>
      <c r="I12" s="348">
        <v>1234567890</v>
      </c>
      <c r="J12" s="501">
        <v>7176</v>
      </c>
    </row>
    <row r="13" spans="1:10" s="500" customFormat="1" ht="12.75" x14ac:dyDescent="0.2">
      <c r="A13" s="348">
        <v>4</v>
      </c>
      <c r="B13" s="348" t="s">
        <v>435</v>
      </c>
      <c r="C13" s="208">
        <v>1234567890</v>
      </c>
      <c r="D13" s="348" t="s">
        <v>409</v>
      </c>
      <c r="E13" s="500" t="s">
        <v>424</v>
      </c>
      <c r="F13" s="500" t="s">
        <v>461</v>
      </c>
      <c r="G13" s="501">
        <v>21804</v>
      </c>
      <c r="H13" s="500" t="s">
        <v>488</v>
      </c>
      <c r="I13" s="348">
        <v>1234567890</v>
      </c>
      <c r="J13" s="501">
        <v>21804</v>
      </c>
    </row>
    <row r="14" spans="1:10" s="500" customFormat="1" ht="12.75" x14ac:dyDescent="0.2">
      <c r="A14" s="348">
        <v>5</v>
      </c>
      <c r="B14" s="348" t="s">
        <v>435</v>
      </c>
      <c r="C14" s="208">
        <v>1234567890</v>
      </c>
      <c r="D14" s="348" t="s">
        <v>166</v>
      </c>
      <c r="E14" s="500" t="s">
        <v>412</v>
      </c>
      <c r="F14" s="500" t="s">
        <v>464</v>
      </c>
      <c r="G14" s="501">
        <v>23156</v>
      </c>
      <c r="H14" s="500" t="s">
        <v>473</v>
      </c>
      <c r="I14" s="348">
        <v>1234567890</v>
      </c>
      <c r="J14" s="501">
        <v>23156</v>
      </c>
    </row>
    <row r="15" spans="1:10" s="500" customFormat="1" ht="12.75" x14ac:dyDescent="0.2">
      <c r="A15" s="348"/>
      <c r="B15" s="348"/>
      <c r="C15" s="208"/>
      <c r="D15" s="348"/>
      <c r="F15" s="500" t="s">
        <v>191</v>
      </c>
      <c r="G15" s="510">
        <v>162674</v>
      </c>
      <c r="I15" s="348"/>
      <c r="J15" s="501"/>
    </row>
    <row r="16" spans="1:10" s="500" customFormat="1" ht="12.75" x14ac:dyDescent="0.2">
      <c r="A16" s="348">
        <v>1</v>
      </c>
      <c r="B16" s="348" t="s">
        <v>434</v>
      </c>
      <c r="C16" s="208">
        <v>1234567890</v>
      </c>
      <c r="D16" s="348" t="s">
        <v>409</v>
      </c>
      <c r="E16" s="500" t="s">
        <v>411</v>
      </c>
      <c r="F16" s="500" t="s">
        <v>444</v>
      </c>
      <c r="G16" s="501">
        <v>150149</v>
      </c>
      <c r="H16" s="500" t="s">
        <v>467</v>
      </c>
      <c r="I16" s="348">
        <v>1234567890</v>
      </c>
      <c r="J16" s="501">
        <v>150149</v>
      </c>
    </row>
    <row r="17" spans="1:10" s="500" customFormat="1" ht="12.75" x14ac:dyDescent="0.2">
      <c r="A17" s="348">
        <v>2</v>
      </c>
      <c r="B17" s="348" t="s">
        <v>434</v>
      </c>
      <c r="C17" s="208">
        <v>1234567890</v>
      </c>
      <c r="D17" s="348" t="s">
        <v>166</v>
      </c>
      <c r="E17" s="500" t="s">
        <v>414</v>
      </c>
      <c r="F17" s="500" t="s">
        <v>447</v>
      </c>
      <c r="G17" s="501">
        <v>37773</v>
      </c>
      <c r="H17" s="500" t="s">
        <v>468</v>
      </c>
      <c r="I17" s="348">
        <v>1234567890</v>
      </c>
      <c r="J17" s="501">
        <v>37773</v>
      </c>
    </row>
    <row r="18" spans="1:10" s="500" customFormat="1" ht="12.75" x14ac:dyDescent="0.2">
      <c r="A18" s="348">
        <v>3</v>
      </c>
      <c r="B18" s="348" t="s">
        <v>434</v>
      </c>
      <c r="C18" s="208">
        <v>1234567890</v>
      </c>
      <c r="D18" s="348" t="s">
        <v>409</v>
      </c>
      <c r="E18" s="500" t="s">
        <v>420</v>
      </c>
      <c r="F18" s="500" t="s">
        <v>457</v>
      </c>
      <c r="G18" s="501">
        <v>46380</v>
      </c>
      <c r="H18" s="500" t="s">
        <v>506</v>
      </c>
      <c r="I18" s="348">
        <v>1234567890</v>
      </c>
      <c r="J18" s="501">
        <v>46380</v>
      </c>
    </row>
    <row r="19" spans="1:10" s="500" customFormat="1" ht="12.75" x14ac:dyDescent="0.2">
      <c r="A19" s="348">
        <v>4</v>
      </c>
      <c r="B19" s="348" t="s">
        <v>434</v>
      </c>
      <c r="C19" s="208">
        <v>1234567890</v>
      </c>
      <c r="D19" s="348" t="s">
        <v>166</v>
      </c>
      <c r="E19" s="500" t="s">
        <v>423</v>
      </c>
      <c r="F19" s="500" t="s">
        <v>460</v>
      </c>
      <c r="G19" s="501">
        <v>19250</v>
      </c>
      <c r="H19" s="500" t="s">
        <v>470</v>
      </c>
      <c r="I19" s="348">
        <v>1234567890</v>
      </c>
      <c r="J19" s="501">
        <v>19250</v>
      </c>
    </row>
    <row r="20" spans="1:10" s="500" customFormat="1" ht="12.75" x14ac:dyDescent="0.2">
      <c r="A20" s="348">
        <v>5</v>
      </c>
      <c r="B20" s="348" t="s">
        <v>434</v>
      </c>
      <c r="C20" s="208">
        <v>1234567890</v>
      </c>
      <c r="D20" s="348" t="s">
        <v>166</v>
      </c>
      <c r="E20" s="500" t="s">
        <v>411</v>
      </c>
      <c r="F20" s="500" t="s">
        <v>463</v>
      </c>
      <c r="G20" s="501">
        <v>39581</v>
      </c>
      <c r="H20" s="500" t="s">
        <v>472</v>
      </c>
      <c r="I20" s="348">
        <v>1234567890</v>
      </c>
      <c r="J20" s="501">
        <v>39581</v>
      </c>
    </row>
    <row r="21" spans="1:10" s="500" customFormat="1" ht="12.75" x14ac:dyDescent="0.2">
      <c r="A21" s="348">
        <v>6</v>
      </c>
      <c r="B21" s="348" t="s">
        <v>434</v>
      </c>
      <c r="C21" s="208">
        <v>1234567890</v>
      </c>
      <c r="D21" s="348" t="s">
        <v>166</v>
      </c>
      <c r="E21" s="500" t="s">
        <v>414</v>
      </c>
      <c r="F21" s="500" t="s">
        <v>466</v>
      </c>
      <c r="G21" s="501">
        <v>62250</v>
      </c>
      <c r="H21" s="500" t="s">
        <v>475</v>
      </c>
      <c r="I21" s="348">
        <v>1234567890</v>
      </c>
      <c r="J21" s="501">
        <v>62250</v>
      </c>
    </row>
    <row r="22" spans="1:10" s="553" customFormat="1" ht="12.75" x14ac:dyDescent="0.2">
      <c r="A22" s="681"/>
      <c r="B22" s="681"/>
      <c r="C22" s="684"/>
      <c r="D22" s="681"/>
      <c r="F22" s="553" t="s">
        <v>191</v>
      </c>
      <c r="G22" s="510">
        <v>355383</v>
      </c>
      <c r="I22" s="681"/>
      <c r="J22" s="682"/>
    </row>
    <row r="23" spans="1:10" s="553" customFormat="1" ht="13.5" thickBot="1" x14ac:dyDescent="0.25">
      <c r="A23" s="681"/>
      <c r="B23" s="681"/>
      <c r="C23" s="684"/>
      <c r="D23" s="681"/>
      <c r="F23" s="553" t="s">
        <v>190</v>
      </c>
      <c r="G23" s="707">
        <v>620053</v>
      </c>
      <c r="I23" s="681"/>
      <c r="J23" s="682"/>
    </row>
    <row r="24" spans="1:10" s="553" customFormat="1" ht="13.5" thickTop="1" x14ac:dyDescent="0.2">
      <c r="A24" s="681"/>
      <c r="B24" s="681"/>
      <c r="C24" s="684"/>
      <c r="D24" s="681"/>
      <c r="G24" s="682"/>
      <c r="I24" s="681"/>
      <c r="J24" s="682"/>
    </row>
    <row r="25" spans="1:10" s="553" customFormat="1" ht="12.75" x14ac:dyDescent="0.2">
      <c r="A25" s="681"/>
      <c r="B25" s="681"/>
      <c r="C25" s="684"/>
      <c r="D25" s="681"/>
      <c r="G25" s="682"/>
      <c r="I25" s="681"/>
      <c r="J25" s="682"/>
    </row>
    <row r="26" spans="1:10" s="553" customFormat="1" ht="12.75" x14ac:dyDescent="0.2">
      <c r="A26" s="681"/>
      <c r="B26" s="681"/>
      <c r="C26" s="684"/>
      <c r="D26" s="681"/>
      <c r="G26" s="682"/>
      <c r="I26" s="681"/>
      <c r="J26" s="682"/>
    </row>
    <row r="27" spans="1:10" s="553" customFormat="1" ht="12.75" x14ac:dyDescent="0.2">
      <c r="A27" s="681"/>
      <c r="B27" s="681"/>
      <c r="C27" s="684"/>
      <c r="D27" s="681"/>
      <c r="G27" s="682"/>
      <c r="I27" s="681"/>
      <c r="J27" s="682"/>
    </row>
    <row r="28" spans="1:10" s="553" customFormat="1" ht="12.75" x14ac:dyDescent="0.2">
      <c r="A28" s="681"/>
      <c r="B28" s="681"/>
      <c r="C28" s="684"/>
      <c r="D28" s="681"/>
      <c r="G28" s="682"/>
      <c r="I28" s="681"/>
      <c r="J28" s="682"/>
    </row>
    <row r="29" spans="1:10" s="553" customFormat="1" ht="12.75" x14ac:dyDescent="0.2">
      <c r="A29" s="681"/>
      <c r="B29" s="681"/>
      <c r="C29" s="684"/>
      <c r="D29" s="681"/>
      <c r="G29" s="682"/>
      <c r="I29" s="681"/>
      <c r="J29" s="682"/>
    </row>
    <row r="30" spans="1:10" s="553" customFormat="1" ht="12.75" x14ac:dyDescent="0.2">
      <c r="A30" s="681"/>
      <c r="B30" s="681"/>
      <c r="C30" s="684"/>
      <c r="D30" s="681"/>
      <c r="G30" s="682"/>
      <c r="I30" s="681"/>
      <c r="J30" s="682"/>
    </row>
    <row r="31" spans="1:10" s="553" customFormat="1" ht="12.75" x14ac:dyDescent="0.2">
      <c r="A31" s="681"/>
      <c r="B31" s="681"/>
      <c r="C31" s="684"/>
      <c r="D31" s="681"/>
      <c r="G31" s="682"/>
      <c r="I31" s="681"/>
      <c r="J31" s="682"/>
    </row>
    <row r="32" spans="1:10" s="553" customFormat="1" ht="12.75" x14ac:dyDescent="0.2">
      <c r="A32" s="681"/>
      <c r="B32" s="681"/>
      <c r="C32" s="684"/>
      <c r="D32" s="681"/>
      <c r="G32" s="682"/>
      <c r="I32" s="681"/>
      <c r="J32" s="682"/>
    </row>
    <row r="33" spans="1:10" s="553" customFormat="1" ht="12.75" x14ac:dyDescent="0.2">
      <c r="A33" s="681"/>
      <c r="B33" s="681"/>
      <c r="C33" s="684"/>
      <c r="D33" s="681"/>
      <c r="G33" s="682"/>
      <c r="I33" s="681"/>
      <c r="J33" s="682"/>
    </row>
    <row r="34" spans="1:10" s="553" customFormat="1" ht="12.75" x14ac:dyDescent="0.2">
      <c r="A34" s="681"/>
      <c r="B34" s="681"/>
      <c r="C34" s="684"/>
      <c r="D34" s="681"/>
      <c r="G34" s="682"/>
      <c r="I34" s="681"/>
      <c r="J34" s="682"/>
    </row>
    <row r="35" spans="1:10" s="553" customFormat="1" ht="12.75" x14ac:dyDescent="0.2">
      <c r="A35" s="681"/>
      <c r="B35" s="681"/>
      <c r="C35" s="684"/>
      <c r="D35" s="681"/>
      <c r="G35" s="682"/>
      <c r="I35" s="681"/>
      <c r="J35" s="682"/>
    </row>
    <row r="36" spans="1:10" s="553" customFormat="1" ht="12.75" x14ac:dyDescent="0.2">
      <c r="A36" s="681"/>
      <c r="B36" s="681"/>
      <c r="C36" s="684"/>
      <c r="D36" s="681"/>
      <c r="G36" s="682"/>
      <c r="I36" s="681"/>
      <c r="J36" s="682"/>
    </row>
    <row r="37" spans="1:10" s="553" customFormat="1" ht="12.75" x14ac:dyDescent="0.2">
      <c r="A37" s="681"/>
      <c r="B37" s="681"/>
      <c r="C37" s="684"/>
      <c r="D37" s="681"/>
      <c r="G37" s="682"/>
      <c r="I37" s="681"/>
      <c r="J37" s="682"/>
    </row>
    <row r="38" spans="1:10" s="553" customFormat="1" ht="12.75" x14ac:dyDescent="0.2">
      <c r="A38" s="681"/>
      <c r="B38" s="681"/>
      <c r="C38" s="684"/>
      <c r="D38" s="681"/>
      <c r="G38" s="682"/>
      <c r="I38" s="681"/>
      <c r="J38" s="682"/>
    </row>
    <row r="39" spans="1:10" s="553" customFormat="1" ht="12.75" x14ac:dyDescent="0.2">
      <c r="A39" s="681"/>
      <c r="B39" s="681"/>
      <c r="C39" s="684"/>
      <c r="D39" s="681"/>
      <c r="G39" s="682"/>
      <c r="I39" s="681"/>
      <c r="J39" s="682"/>
    </row>
    <row r="40" spans="1:10" s="553" customFormat="1" ht="12.75" x14ac:dyDescent="0.2">
      <c r="A40" s="681"/>
      <c r="B40" s="681"/>
      <c r="C40" s="684"/>
      <c r="D40" s="681"/>
      <c r="G40" s="682"/>
      <c r="I40" s="681"/>
      <c r="J40" s="682"/>
    </row>
    <row r="41" spans="1:10" s="553" customFormat="1" ht="12.75" x14ac:dyDescent="0.2">
      <c r="A41" s="681"/>
      <c r="B41" s="681"/>
      <c r="C41" s="684"/>
      <c r="D41" s="681"/>
      <c r="G41" s="682"/>
      <c r="I41" s="681"/>
      <c r="J41" s="682"/>
    </row>
    <row r="42" spans="1:10" s="553" customFormat="1" ht="12.75" x14ac:dyDescent="0.2">
      <c r="A42" s="681"/>
      <c r="B42" s="681"/>
      <c r="C42" s="684"/>
      <c r="D42" s="681"/>
      <c r="G42" s="682"/>
      <c r="I42" s="681"/>
      <c r="J42" s="682"/>
    </row>
    <row r="43" spans="1:10" s="553" customFormat="1" ht="12.75" x14ac:dyDescent="0.2">
      <c r="A43" s="681"/>
      <c r="B43" s="681"/>
      <c r="C43" s="684"/>
      <c r="D43" s="681"/>
      <c r="G43" s="682"/>
      <c r="I43" s="681"/>
      <c r="J43" s="682"/>
    </row>
    <row r="44" spans="1:10" s="553" customFormat="1" ht="12.75" x14ac:dyDescent="0.2">
      <c r="A44" s="681"/>
      <c r="B44" s="681"/>
      <c r="C44" s="684"/>
      <c r="D44" s="681"/>
      <c r="G44" s="682"/>
      <c r="I44" s="681"/>
      <c r="J44" s="682"/>
    </row>
    <row r="45" spans="1:10" s="553" customFormat="1" ht="12.75" x14ac:dyDescent="0.2">
      <c r="A45" s="681"/>
      <c r="B45" s="681"/>
      <c r="C45" s="684"/>
      <c r="D45" s="681"/>
      <c r="G45" s="682"/>
      <c r="I45" s="681"/>
      <c r="J45" s="682"/>
    </row>
    <row r="46" spans="1:10" s="553" customFormat="1" ht="12.75" x14ac:dyDescent="0.2">
      <c r="A46" s="681"/>
      <c r="B46" s="681"/>
      <c r="C46" s="684"/>
      <c r="D46" s="681"/>
      <c r="G46" s="682"/>
      <c r="I46" s="681"/>
      <c r="J46" s="682"/>
    </row>
    <row r="47" spans="1:10" s="553" customFormat="1" ht="12.75" x14ac:dyDescent="0.2">
      <c r="A47" s="681"/>
      <c r="B47" s="681"/>
      <c r="C47" s="684"/>
      <c r="D47" s="681"/>
      <c r="G47" s="682"/>
      <c r="I47" s="681"/>
      <c r="J47" s="682"/>
    </row>
    <row r="48" spans="1:10" s="553" customFormat="1" ht="12.75" x14ac:dyDescent="0.2">
      <c r="A48" s="681"/>
      <c r="B48" s="681"/>
      <c r="C48" s="684"/>
      <c r="D48" s="681"/>
      <c r="G48" s="682"/>
      <c r="I48" s="681"/>
      <c r="J48" s="682"/>
    </row>
    <row r="49" spans="1:10" s="553" customFormat="1" ht="12.75" x14ac:dyDescent="0.2">
      <c r="A49" s="681"/>
      <c r="B49" s="681"/>
      <c r="C49" s="684"/>
      <c r="D49" s="681"/>
      <c r="G49" s="682"/>
      <c r="I49" s="681"/>
      <c r="J49" s="682"/>
    </row>
    <row r="50" spans="1:10" s="553" customFormat="1" ht="12.75" x14ac:dyDescent="0.2">
      <c r="A50" s="681"/>
      <c r="B50" s="681"/>
      <c r="C50" s="684"/>
      <c r="D50" s="681"/>
      <c r="G50" s="682"/>
      <c r="I50" s="681"/>
      <c r="J50" s="682"/>
    </row>
    <row r="51" spans="1:10" s="553" customFormat="1" ht="12.75" x14ac:dyDescent="0.2">
      <c r="A51" s="681"/>
      <c r="B51" s="681"/>
      <c r="C51" s="684"/>
      <c r="D51" s="681"/>
      <c r="G51" s="682"/>
      <c r="I51" s="681"/>
      <c r="J51" s="682"/>
    </row>
    <row r="52" spans="1:10" s="553" customFormat="1" ht="12.75" x14ac:dyDescent="0.2">
      <c r="A52" s="681"/>
      <c r="B52" s="681"/>
      <c r="C52" s="684"/>
      <c r="D52" s="681"/>
      <c r="G52" s="682"/>
      <c r="I52" s="681"/>
      <c r="J52" s="682"/>
    </row>
    <row r="53" spans="1:10" s="553" customFormat="1" ht="12.75" x14ac:dyDescent="0.2">
      <c r="A53" s="681"/>
      <c r="B53" s="681"/>
      <c r="C53" s="684"/>
      <c r="D53" s="681"/>
      <c r="G53" s="682"/>
      <c r="I53" s="681"/>
      <c r="J53" s="682"/>
    </row>
    <row r="54" spans="1:10" s="553" customFormat="1" ht="12.75" x14ac:dyDescent="0.2">
      <c r="A54" s="681"/>
      <c r="B54" s="681"/>
      <c r="C54" s="684"/>
      <c r="D54" s="681"/>
      <c r="G54" s="682"/>
      <c r="I54" s="681"/>
      <c r="J54" s="682"/>
    </row>
    <row r="55" spans="1:10" s="553" customFormat="1" ht="12.75" x14ac:dyDescent="0.2">
      <c r="A55" s="681"/>
      <c r="B55" s="681"/>
      <c r="C55" s="684"/>
      <c r="D55" s="681"/>
      <c r="G55" s="682"/>
      <c r="I55" s="681"/>
      <c r="J55" s="682"/>
    </row>
    <row r="56" spans="1:10" s="553" customFormat="1" ht="12.75" x14ac:dyDescent="0.2">
      <c r="A56" s="681"/>
      <c r="B56" s="681"/>
      <c r="C56" s="684"/>
      <c r="D56" s="681"/>
      <c r="G56" s="682"/>
      <c r="I56" s="681"/>
      <c r="J56" s="682"/>
    </row>
    <row r="57" spans="1:10" s="553" customFormat="1" ht="12.75" x14ac:dyDescent="0.2">
      <c r="A57" s="681"/>
      <c r="B57" s="681"/>
      <c r="C57" s="684"/>
      <c r="D57" s="681"/>
      <c r="G57" s="682"/>
      <c r="I57" s="681"/>
      <c r="J57" s="682"/>
    </row>
    <row r="58" spans="1:10" s="553" customFormat="1" ht="12.75" x14ac:dyDescent="0.2">
      <c r="A58" s="681"/>
      <c r="B58" s="681"/>
      <c r="C58" s="684"/>
      <c r="D58" s="681"/>
      <c r="G58" s="682"/>
      <c r="I58" s="681"/>
      <c r="J58" s="682"/>
    </row>
    <row r="59" spans="1:10" s="553" customFormat="1" ht="12.75" x14ac:dyDescent="0.2">
      <c r="A59" s="681"/>
      <c r="B59" s="681"/>
      <c r="C59" s="684"/>
      <c r="D59" s="681"/>
      <c r="G59" s="682"/>
      <c r="I59" s="681"/>
      <c r="J59" s="682"/>
    </row>
    <row r="60" spans="1:10" s="553" customFormat="1" ht="12.75" x14ac:dyDescent="0.2">
      <c r="A60" s="681"/>
      <c r="B60" s="681"/>
      <c r="C60" s="684"/>
      <c r="D60" s="681"/>
      <c r="G60" s="682"/>
      <c r="I60" s="681"/>
      <c r="J60" s="682"/>
    </row>
    <row r="61" spans="1:10" s="553" customFormat="1" ht="12.75" x14ac:dyDescent="0.2">
      <c r="A61" s="681"/>
      <c r="B61" s="681"/>
      <c r="C61" s="684"/>
      <c r="D61" s="681"/>
      <c r="G61" s="682"/>
      <c r="I61" s="681"/>
      <c r="J61" s="682"/>
    </row>
    <row r="62" spans="1:10" s="553" customFormat="1" ht="12.75" x14ac:dyDescent="0.2">
      <c r="A62" s="681"/>
      <c r="B62" s="681"/>
      <c r="C62" s="684"/>
      <c r="D62" s="681"/>
      <c r="G62" s="682"/>
      <c r="I62" s="681"/>
      <c r="J62" s="682"/>
    </row>
    <row r="63" spans="1:10" s="553" customFormat="1" ht="12.75" x14ac:dyDescent="0.2">
      <c r="A63" s="681"/>
      <c r="B63" s="681"/>
      <c r="C63" s="684"/>
      <c r="D63" s="681"/>
      <c r="G63" s="682"/>
      <c r="I63" s="681"/>
      <c r="J63" s="682"/>
    </row>
    <row r="64" spans="1:10" s="553" customFormat="1" ht="12.75" x14ac:dyDescent="0.2">
      <c r="A64" s="681"/>
      <c r="B64" s="681"/>
      <c r="C64" s="684"/>
      <c r="D64" s="681"/>
      <c r="G64" s="682"/>
      <c r="I64" s="681"/>
      <c r="J64" s="682"/>
    </row>
    <row r="65" spans="1:10" s="553" customFormat="1" ht="12.75" x14ac:dyDescent="0.2">
      <c r="A65" s="681"/>
      <c r="B65" s="681"/>
      <c r="C65" s="684"/>
      <c r="D65" s="681"/>
      <c r="G65" s="682"/>
      <c r="I65" s="681"/>
      <c r="J65" s="682"/>
    </row>
    <row r="66" spans="1:10" s="553" customFormat="1" ht="12.75" x14ac:dyDescent="0.2">
      <c r="A66" s="681"/>
      <c r="B66" s="681"/>
      <c r="C66" s="684"/>
      <c r="D66" s="681"/>
      <c r="G66" s="682"/>
      <c r="I66" s="681"/>
      <c r="J66" s="682"/>
    </row>
    <row r="67" spans="1:10" s="553" customFormat="1" ht="12.75" x14ac:dyDescent="0.2">
      <c r="A67" s="681"/>
      <c r="B67" s="681"/>
      <c r="C67" s="684"/>
      <c r="D67" s="681"/>
      <c r="G67" s="682"/>
      <c r="I67" s="681"/>
      <c r="J67" s="682"/>
    </row>
    <row r="68" spans="1:10" s="553" customFormat="1" ht="12.75" x14ac:dyDescent="0.2">
      <c r="A68" s="681"/>
      <c r="B68" s="681"/>
      <c r="C68" s="684"/>
      <c r="D68" s="681"/>
      <c r="G68" s="682"/>
      <c r="I68" s="681"/>
      <c r="J68" s="682"/>
    </row>
  </sheetData>
  <sortState xmlns:xlrd2="http://schemas.microsoft.com/office/spreadsheetml/2017/richdata2" ref="A5:Z66">
    <sortCondition ref="B5"/>
  </sortState>
  <phoneticPr fontId="27" type="noConversion"/>
  <conditionalFormatting sqref="C32:C68">
    <cfRule type="expression" dxfId="25" priority="196" stopIfTrue="1">
      <formula>$AD32&gt;0</formula>
    </cfRule>
  </conditionalFormatting>
  <conditionalFormatting sqref="C5">
    <cfRule type="expression" dxfId="24" priority="15" stopIfTrue="1">
      <formula>$AD5&gt;0</formula>
    </cfRule>
  </conditionalFormatting>
  <conditionalFormatting sqref="C31">
    <cfRule type="expression" dxfId="23" priority="76" stopIfTrue="1">
      <formula>$AD31&gt;0</formula>
    </cfRule>
  </conditionalFormatting>
  <conditionalFormatting sqref="C30">
    <cfRule type="expression" dxfId="22" priority="77" stopIfTrue="1">
      <formula>$AD30&gt;0</formula>
    </cfRule>
  </conditionalFormatting>
  <conditionalFormatting sqref="C29">
    <cfRule type="expression" dxfId="21" priority="61" stopIfTrue="1">
      <formula>$AD29&gt;0</formula>
    </cfRule>
  </conditionalFormatting>
  <conditionalFormatting sqref="C28">
    <cfRule type="expression" dxfId="20" priority="62" stopIfTrue="1">
      <formula>$AD28&gt;0</formula>
    </cfRule>
  </conditionalFormatting>
  <conditionalFormatting sqref="C27">
    <cfRule type="expression" dxfId="19" priority="46" stopIfTrue="1">
      <formula>$AD27&gt;0</formula>
    </cfRule>
  </conditionalFormatting>
  <conditionalFormatting sqref="C26">
    <cfRule type="expression" dxfId="18" priority="47" stopIfTrue="1">
      <formula>$AD26&gt;0</formula>
    </cfRule>
  </conditionalFormatting>
  <conditionalFormatting sqref="C25">
    <cfRule type="expression" dxfId="17" priority="31" stopIfTrue="1">
      <formula>$AD25&gt;0</formula>
    </cfRule>
  </conditionalFormatting>
  <conditionalFormatting sqref="C24">
    <cfRule type="expression" dxfId="16" priority="32" stopIfTrue="1">
      <formula>$AD24&gt;0</formula>
    </cfRule>
  </conditionalFormatting>
  <conditionalFormatting sqref="C23">
    <cfRule type="expression" dxfId="15" priority="16" stopIfTrue="1">
      <formula>$AD23&gt;0</formula>
    </cfRule>
  </conditionalFormatting>
  <conditionalFormatting sqref="C22">
    <cfRule type="expression" dxfId="14" priority="17" stopIfTrue="1">
      <formula>$AD22&gt;0</formula>
    </cfRule>
  </conditionalFormatting>
  <conditionalFormatting sqref="C6">
    <cfRule type="expression" dxfId="13" priority="14" stopIfTrue="1">
      <formula>$AD6&gt;0</formula>
    </cfRule>
  </conditionalFormatting>
  <conditionalFormatting sqref="C7">
    <cfRule type="expression" dxfId="12" priority="13" stopIfTrue="1">
      <formula>$AD7&gt;0</formula>
    </cfRule>
  </conditionalFormatting>
  <conditionalFormatting sqref="C8:C9">
    <cfRule type="expression" dxfId="11" priority="12" stopIfTrue="1">
      <formula>$AD8&gt;0</formula>
    </cfRule>
  </conditionalFormatting>
  <conditionalFormatting sqref="C10">
    <cfRule type="expression" dxfId="10" priority="11" stopIfTrue="1">
      <formula>$AD10&gt;0</formula>
    </cfRule>
  </conditionalFormatting>
  <conditionalFormatting sqref="C11">
    <cfRule type="expression" dxfId="9" priority="10" stopIfTrue="1">
      <formula>$AD11&gt;0</formula>
    </cfRule>
  </conditionalFormatting>
  <conditionalFormatting sqref="C12">
    <cfRule type="expression" dxfId="8" priority="9" stopIfTrue="1">
      <formula>$AD12&gt;0</formula>
    </cfRule>
  </conditionalFormatting>
  <conditionalFormatting sqref="C13">
    <cfRule type="expression" dxfId="7" priority="8" stopIfTrue="1">
      <formula>$AD13&gt;0</formula>
    </cfRule>
  </conditionalFormatting>
  <conditionalFormatting sqref="C14:C15">
    <cfRule type="expression" dxfId="6" priority="7" stopIfTrue="1">
      <formula>$AD14&gt;0</formula>
    </cfRule>
  </conditionalFormatting>
  <conditionalFormatting sqref="C16">
    <cfRule type="expression" dxfId="5" priority="6" stopIfTrue="1">
      <formula>$AD16&gt;0</formula>
    </cfRule>
  </conditionalFormatting>
  <conditionalFormatting sqref="C17">
    <cfRule type="expression" dxfId="4" priority="5" stopIfTrue="1">
      <formula>$AD17&gt;0</formula>
    </cfRule>
  </conditionalFormatting>
  <conditionalFormatting sqref="C18">
    <cfRule type="expression" dxfId="3" priority="4" stopIfTrue="1">
      <formula>$AD18&gt;0</formula>
    </cfRule>
  </conditionalFormatting>
  <conditionalFormatting sqref="C19">
    <cfRule type="expression" dxfId="2" priority="3" stopIfTrue="1">
      <formula>$AD19&gt;0</formula>
    </cfRule>
  </conditionalFormatting>
  <conditionalFormatting sqref="C20">
    <cfRule type="expression" dxfId="1" priority="2" stopIfTrue="1">
      <formula>$AD20&gt;0</formula>
    </cfRule>
  </conditionalFormatting>
  <conditionalFormatting sqref="C21">
    <cfRule type="expression" dxfId="0" priority="1" stopIfTrue="1">
      <formula>$AD21&gt;0</formula>
    </cfRule>
  </conditionalFormatting>
  <printOptions horizontalCentered="1"/>
  <pageMargins left="0.55118110236220474" right="0.34" top="0.62992125984251968" bottom="0.66" header="0.31496062992125984" footer="0.19685039370078741"/>
  <pageSetup paperSize="9" fitToHeight="37" orientation="portrait" r:id="rId1"/>
  <headerFooter alignWithMargins="0">
    <oddHeader>&amp;RPage : 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tabColor indexed="53"/>
    <pageSetUpPr fitToPage="1"/>
  </sheetPr>
  <dimension ref="A1:O37"/>
  <sheetViews>
    <sheetView showGridLines="0" zoomScale="75" zoomScaleNormal="100" workbookViewId="0">
      <selection activeCell="Q7" sqref="Q7"/>
    </sheetView>
  </sheetViews>
  <sheetFormatPr defaultRowHeight="21.75" x14ac:dyDescent="0.5"/>
  <cols>
    <col min="1" max="1" width="9.140625" style="3"/>
    <col min="2" max="2" width="7" style="3" customWidth="1"/>
    <col min="3" max="3" width="6.7109375" style="3" customWidth="1"/>
    <col min="4" max="4" width="29.5703125" style="3" customWidth="1"/>
    <col min="5" max="5" width="13.85546875" style="3" customWidth="1"/>
    <col min="6" max="6" width="17.28515625" style="3" customWidth="1"/>
    <col min="7" max="7" width="17.5703125" style="61" customWidth="1"/>
    <col min="8" max="8" width="8.28515625" style="8" customWidth="1"/>
    <col min="9" max="9" width="9.140625" style="3"/>
    <col min="10" max="10" width="7" style="3" customWidth="1"/>
    <col min="11" max="11" width="9.140625" style="3"/>
    <col min="12" max="12" width="29.5703125" style="3" customWidth="1"/>
    <col min="13" max="13" width="13.85546875" style="3" customWidth="1"/>
    <col min="14" max="14" width="17.28515625" style="3" customWidth="1"/>
    <col min="15" max="15" width="17" style="61" customWidth="1"/>
    <col min="16" max="17" width="9.140625" style="3"/>
    <col min="18" max="18" width="10.140625" style="3" bestFit="1" customWidth="1"/>
    <col min="19" max="16384" width="9.140625" style="3"/>
  </cols>
  <sheetData>
    <row r="1" spans="1:15" x14ac:dyDescent="0.5">
      <c r="A1" s="2" t="s">
        <v>72</v>
      </c>
      <c r="E1" s="4" t="s">
        <v>111</v>
      </c>
      <c r="G1" s="5" t="str">
        <f>+"เลขที่ : "&amp;CompanyProfile!C7&amp;TEXT(CompanyProfile!A90,"000")</f>
        <v>เลขที่ : HR60001</v>
      </c>
      <c r="H1" s="6"/>
      <c r="I1" s="2" t="s">
        <v>72</v>
      </c>
      <c r="M1" s="4" t="s">
        <v>111</v>
      </c>
      <c r="O1" s="5" t="str">
        <f>G1</f>
        <v>เลขที่ : HR60001</v>
      </c>
    </row>
    <row r="2" spans="1:15" ht="19.5" customHeight="1" x14ac:dyDescent="0.5">
      <c r="A2" s="3" t="s">
        <v>73</v>
      </c>
      <c r="E2" s="4"/>
      <c r="G2" s="7"/>
      <c r="I2" s="3" t="s">
        <v>74</v>
      </c>
      <c r="M2" s="4"/>
      <c r="O2" s="7"/>
    </row>
    <row r="3" spans="1:15" x14ac:dyDescent="0.5">
      <c r="A3" s="9" t="s">
        <v>75</v>
      </c>
      <c r="B3" s="10"/>
      <c r="C3" s="10"/>
      <c r="D3" s="10"/>
      <c r="E3" s="754" t="s">
        <v>76</v>
      </c>
      <c r="F3" s="754"/>
      <c r="G3" s="11" t="str">
        <f>CompanyProfile!C5</f>
        <v>1234567890123</v>
      </c>
      <c r="H3" s="12"/>
      <c r="I3" s="10" t="s">
        <v>75</v>
      </c>
      <c r="J3" s="10"/>
      <c r="K3" s="10"/>
      <c r="L3" s="10"/>
      <c r="M3" s="754" t="s">
        <v>76</v>
      </c>
      <c r="N3" s="754"/>
      <c r="O3" s="13" t="str">
        <f>G3</f>
        <v>1234567890123</v>
      </c>
    </row>
    <row r="4" spans="1:15" x14ac:dyDescent="0.5">
      <c r="A4" s="14" t="s">
        <v>77</v>
      </c>
      <c r="B4" s="15" t="str">
        <f>CompanyProfile!C2</f>
        <v>บริษัท ตัวอย่าง จำกัด</v>
      </c>
      <c r="C4" s="15"/>
      <c r="D4" s="15"/>
      <c r="E4" s="16"/>
      <c r="F4" s="16"/>
      <c r="G4" s="8"/>
      <c r="H4" s="17"/>
      <c r="I4" s="18" t="s">
        <v>77</v>
      </c>
      <c r="J4" s="15" t="str">
        <f>B4</f>
        <v>บริษัท ตัวอย่าง จำกัด</v>
      </c>
      <c r="K4" s="15"/>
      <c r="L4" s="15"/>
      <c r="M4" s="16"/>
      <c r="N4" s="16"/>
      <c r="O4" s="19"/>
    </row>
    <row r="5" spans="1:15" ht="24" x14ac:dyDescent="0.55000000000000004">
      <c r="A5" s="20" t="s">
        <v>78</v>
      </c>
      <c r="B5" s="82" t="str">
        <f>CompanyProfile!C4</f>
        <v>388/82 ถนนสุขุมวิท เขตคลองเตย กรุงเทพ 10550</v>
      </c>
      <c r="C5" s="21"/>
      <c r="D5" s="21"/>
      <c r="E5" s="21"/>
      <c r="F5" s="21"/>
      <c r="G5" s="22"/>
      <c r="H5" s="17"/>
      <c r="I5" s="23" t="s">
        <v>78</v>
      </c>
      <c r="J5" s="21" t="str">
        <f>B5</f>
        <v>388/82 ถนนสุขุมวิท เขตคลองเตย กรุงเทพ 10550</v>
      </c>
      <c r="K5" s="21"/>
      <c r="L5" s="21"/>
      <c r="M5" s="21"/>
      <c r="N5" s="21"/>
      <c r="O5" s="24"/>
    </row>
    <row r="6" spans="1:15" x14ac:dyDescent="0.5">
      <c r="A6" s="9" t="s">
        <v>79</v>
      </c>
      <c r="B6" s="10"/>
      <c r="C6" s="10"/>
      <c r="D6" s="10"/>
      <c r="E6" s="754" t="s">
        <v>76</v>
      </c>
      <c r="F6" s="754"/>
      <c r="G6" s="701">
        <f>IF(VLOOKUP(CompanyProfile!$B$90,Employee!$A:$I,6,FALSE)="","",VALUE(VLOOKUP(CompanyProfile!$B$90,Employee!$A:$I,6,FALSE)))</f>
        <v>1234567890123</v>
      </c>
      <c r="H6" s="25"/>
      <c r="I6" s="9" t="s">
        <v>79</v>
      </c>
      <c r="J6" s="10"/>
      <c r="K6" s="10"/>
      <c r="L6" s="10"/>
      <c r="M6" s="754" t="s">
        <v>76</v>
      </c>
      <c r="N6" s="754"/>
      <c r="O6" s="702">
        <f>G6</f>
        <v>1234567890123</v>
      </c>
    </row>
    <row r="7" spans="1:15" x14ac:dyDescent="0.5">
      <c r="A7" s="14" t="s">
        <v>77</v>
      </c>
      <c r="B7" s="26" t="str">
        <f>VLOOKUP(CompanyProfile!$B$90,Employee!$A:$I,2,FALSE)&amp;VLOOKUP(CompanyProfile!$B$90,Employee!$A:$I,3,FALSE)&amp;"  "&amp;VLOOKUP(CompanyProfile!$B$90,Employee!$A:$I,4,FALSE)</f>
        <v>นางสาวศุภกฤต  กกกกกก</v>
      </c>
      <c r="C7" s="16"/>
      <c r="D7" s="16"/>
      <c r="E7" s="758"/>
      <c r="F7" s="758"/>
      <c r="G7" s="114"/>
      <c r="H7" s="19"/>
      <c r="I7" s="14" t="s">
        <v>77</v>
      </c>
      <c r="J7" s="26" t="str">
        <f>+B7</f>
        <v>นางสาวศุภกฤต  กกกกกก</v>
      </c>
      <c r="K7" s="16"/>
      <c r="L7" s="16"/>
      <c r="M7" s="758"/>
      <c r="N7" s="758"/>
      <c r="O7" s="114"/>
    </row>
    <row r="8" spans="1:15" x14ac:dyDescent="0.5">
      <c r="A8" s="20" t="s">
        <v>78</v>
      </c>
      <c r="B8" s="27"/>
      <c r="C8" s="28"/>
      <c r="D8" s="28"/>
      <c r="E8" s="28"/>
      <c r="F8" s="28"/>
      <c r="G8" s="22"/>
      <c r="H8" s="17"/>
      <c r="I8" s="20" t="s">
        <v>78</v>
      </c>
      <c r="J8" s="27"/>
      <c r="K8" s="28"/>
      <c r="L8" s="28"/>
      <c r="M8" s="28"/>
      <c r="N8" s="28"/>
      <c r="O8" s="24"/>
    </row>
    <row r="9" spans="1:15" x14ac:dyDescent="0.5">
      <c r="A9" s="14" t="s">
        <v>50</v>
      </c>
      <c r="B9" s="68">
        <f>CompanyProfile!A90</f>
        <v>1</v>
      </c>
      <c r="C9" s="18" t="s">
        <v>80</v>
      </c>
      <c r="D9" s="16" t="s">
        <v>112</v>
      </c>
      <c r="E9" s="16"/>
      <c r="F9" s="16"/>
      <c r="G9" s="8"/>
      <c r="H9" s="17"/>
      <c r="I9" s="18" t="s">
        <v>50</v>
      </c>
      <c r="J9" s="68">
        <f>B9</f>
        <v>1</v>
      </c>
      <c r="K9" s="18" t="s">
        <v>80</v>
      </c>
      <c r="L9" s="16" t="str">
        <f>D9</f>
        <v>ภงด.1 ก</v>
      </c>
      <c r="M9" s="16"/>
      <c r="N9" s="16"/>
      <c r="O9" s="19"/>
    </row>
    <row r="10" spans="1:15" ht="39.950000000000003" customHeight="1" x14ac:dyDescent="0.5">
      <c r="A10" s="755" t="s">
        <v>81</v>
      </c>
      <c r="B10" s="756"/>
      <c r="C10" s="756"/>
      <c r="D10" s="757"/>
      <c r="E10" s="29" t="s">
        <v>82</v>
      </c>
      <c r="F10" s="30" t="s">
        <v>83</v>
      </c>
      <c r="G10" s="30" t="s">
        <v>84</v>
      </c>
      <c r="H10" s="31"/>
      <c r="I10" s="756" t="s">
        <v>81</v>
      </c>
      <c r="J10" s="756"/>
      <c r="K10" s="756"/>
      <c r="L10" s="757"/>
      <c r="M10" s="29" t="s">
        <v>82</v>
      </c>
      <c r="N10" s="30" t="s">
        <v>83</v>
      </c>
      <c r="O10" s="32" t="s">
        <v>84</v>
      </c>
    </row>
    <row r="11" spans="1:15" ht="28.5" customHeight="1" x14ac:dyDescent="0.5">
      <c r="A11" s="67" t="s">
        <v>85</v>
      </c>
      <c r="B11" s="66"/>
      <c r="C11" s="66"/>
      <c r="D11" s="66"/>
      <c r="E11" s="358">
        <f>CompanyProfile!C13</f>
        <v>2560</v>
      </c>
      <c r="F11" s="73">
        <f>CompanyProfile!N90</f>
        <v>513812.5</v>
      </c>
      <c r="G11" s="73">
        <f>CompanyProfile!O90</f>
        <v>83775</v>
      </c>
      <c r="H11" s="17"/>
      <c r="I11" s="66" t="s">
        <v>85</v>
      </c>
      <c r="J11" s="66"/>
      <c r="K11" s="66"/>
      <c r="L11" s="66"/>
      <c r="M11" s="65">
        <f>E11</f>
        <v>2560</v>
      </c>
      <c r="N11" s="69">
        <f>F11</f>
        <v>513812.5</v>
      </c>
      <c r="O11" s="70">
        <f>G11</f>
        <v>83775</v>
      </c>
    </row>
    <row r="12" spans="1:15" ht="18" customHeight="1" x14ac:dyDescent="0.5">
      <c r="A12" s="33" t="s">
        <v>86</v>
      </c>
      <c r="B12" s="34"/>
      <c r="C12" s="34"/>
      <c r="D12" s="34"/>
      <c r="E12" s="35"/>
      <c r="F12" s="74"/>
      <c r="G12" s="74"/>
      <c r="H12" s="17"/>
      <c r="I12" s="34" t="s">
        <v>86</v>
      </c>
      <c r="J12" s="34"/>
      <c r="K12" s="34"/>
      <c r="L12" s="34"/>
      <c r="M12" s="35"/>
      <c r="N12" s="35"/>
      <c r="O12" s="17"/>
    </row>
    <row r="13" spans="1:15" ht="18" customHeight="1" x14ac:dyDescent="0.5">
      <c r="A13" s="33" t="s">
        <v>87</v>
      </c>
      <c r="B13" s="34"/>
      <c r="C13" s="34"/>
      <c r="D13" s="34"/>
      <c r="E13" s="35"/>
      <c r="F13" s="74"/>
      <c r="G13" s="74"/>
      <c r="H13" s="17"/>
      <c r="I13" s="34" t="s">
        <v>87</v>
      </c>
      <c r="J13" s="34"/>
      <c r="K13" s="34"/>
      <c r="L13" s="34"/>
      <c r="M13" s="35"/>
      <c r="N13" s="35"/>
      <c r="O13" s="17"/>
    </row>
    <row r="14" spans="1:15" ht="18" customHeight="1" x14ac:dyDescent="0.5">
      <c r="A14" s="33" t="s">
        <v>88</v>
      </c>
      <c r="B14" s="34"/>
      <c r="C14" s="34"/>
      <c r="D14" s="34"/>
      <c r="E14" s="35"/>
      <c r="F14" s="74"/>
      <c r="G14" s="74"/>
      <c r="H14" s="17"/>
      <c r="I14" s="34" t="s">
        <v>88</v>
      </c>
      <c r="J14" s="34"/>
      <c r="K14" s="34"/>
      <c r="L14" s="34"/>
      <c r="M14" s="35"/>
      <c r="N14" s="35"/>
      <c r="O14" s="17"/>
    </row>
    <row r="15" spans="1:15" ht="18" customHeight="1" x14ac:dyDescent="0.5">
      <c r="A15" s="33" t="s">
        <v>89</v>
      </c>
      <c r="B15" s="34"/>
      <c r="C15" s="34"/>
      <c r="D15" s="34"/>
      <c r="E15" s="35"/>
      <c r="F15" s="74"/>
      <c r="G15" s="74"/>
      <c r="H15" s="17"/>
      <c r="I15" s="34" t="s">
        <v>115</v>
      </c>
      <c r="J15" s="34"/>
      <c r="K15" s="34"/>
      <c r="L15" s="34"/>
      <c r="M15" s="35"/>
      <c r="N15" s="35"/>
      <c r="O15" s="17"/>
    </row>
    <row r="16" spans="1:15" ht="18" customHeight="1" x14ac:dyDescent="0.5">
      <c r="A16" s="33" t="s">
        <v>90</v>
      </c>
      <c r="B16" s="34"/>
      <c r="C16" s="34"/>
      <c r="D16" s="34"/>
      <c r="E16" s="35"/>
      <c r="F16" s="74"/>
      <c r="G16" s="74"/>
      <c r="H16" s="17"/>
      <c r="I16" s="34" t="s">
        <v>90</v>
      </c>
      <c r="J16" s="34"/>
      <c r="K16" s="34"/>
      <c r="L16" s="34"/>
      <c r="M16" s="35"/>
      <c r="N16" s="35"/>
      <c r="O16" s="17"/>
    </row>
    <row r="17" spans="1:15" ht="18" customHeight="1" x14ac:dyDescent="0.5">
      <c r="A17" s="33" t="s">
        <v>91</v>
      </c>
      <c r="B17" s="16"/>
      <c r="C17" s="16"/>
      <c r="D17" s="16"/>
      <c r="E17" s="35"/>
      <c r="F17" s="74"/>
      <c r="G17" s="74"/>
      <c r="H17" s="17"/>
      <c r="I17" s="34" t="s">
        <v>91</v>
      </c>
      <c r="J17" s="16"/>
      <c r="K17" s="16"/>
      <c r="L17" s="16"/>
      <c r="M17" s="35"/>
      <c r="N17" s="35"/>
      <c r="O17" s="17"/>
    </row>
    <row r="18" spans="1:15" ht="18" customHeight="1" x14ac:dyDescent="0.5">
      <c r="A18" s="33" t="s">
        <v>92</v>
      </c>
      <c r="B18" s="16"/>
      <c r="C18" s="16"/>
      <c r="D18" s="16"/>
      <c r="E18" s="35"/>
      <c r="F18" s="74"/>
      <c r="G18" s="74"/>
      <c r="H18" s="17"/>
      <c r="I18" s="34" t="s">
        <v>92</v>
      </c>
      <c r="J18" s="16"/>
      <c r="K18" s="16"/>
      <c r="L18" s="16"/>
      <c r="M18" s="35"/>
      <c r="N18" s="35"/>
      <c r="O18" s="17"/>
    </row>
    <row r="19" spans="1:15" ht="18" customHeight="1" x14ac:dyDescent="0.5">
      <c r="A19" s="33" t="s">
        <v>93</v>
      </c>
      <c r="B19" s="16"/>
      <c r="C19" s="16"/>
      <c r="D19" s="16"/>
      <c r="E19" s="35"/>
      <c r="F19" s="74"/>
      <c r="G19" s="74"/>
      <c r="H19" s="17"/>
      <c r="I19" s="34" t="s">
        <v>93</v>
      </c>
      <c r="J19" s="16"/>
      <c r="K19" s="16"/>
      <c r="L19" s="16"/>
      <c r="M19" s="35"/>
      <c r="N19" s="35"/>
      <c r="O19" s="17"/>
    </row>
    <row r="20" spans="1:15" ht="18" customHeight="1" x14ac:dyDescent="0.5">
      <c r="A20" s="33" t="s">
        <v>94</v>
      </c>
      <c r="B20" s="16"/>
      <c r="C20" s="16"/>
      <c r="D20" s="16"/>
      <c r="E20" s="35"/>
      <c r="F20" s="74"/>
      <c r="G20" s="74"/>
      <c r="H20" s="17"/>
      <c r="I20" s="34" t="s">
        <v>94</v>
      </c>
      <c r="J20" s="16"/>
      <c r="K20" s="16"/>
      <c r="L20" s="16"/>
      <c r="M20" s="35"/>
      <c r="N20" s="35"/>
      <c r="O20" s="17"/>
    </row>
    <row r="21" spans="1:15" x14ac:dyDescent="0.5">
      <c r="A21" s="33" t="s">
        <v>95</v>
      </c>
      <c r="B21" s="16"/>
      <c r="C21" s="16"/>
      <c r="D21" s="16"/>
      <c r="E21" s="35"/>
      <c r="F21" s="74"/>
      <c r="G21" s="74"/>
      <c r="H21" s="17"/>
      <c r="I21" s="34" t="s">
        <v>95</v>
      </c>
      <c r="J21" s="16"/>
      <c r="K21" s="16"/>
      <c r="L21" s="16"/>
      <c r="M21" s="35"/>
      <c r="N21" s="35"/>
      <c r="O21" s="17"/>
    </row>
    <row r="22" spans="1:15" ht="24" x14ac:dyDescent="0.55000000000000004">
      <c r="A22" s="37"/>
      <c r="B22" s="16"/>
      <c r="C22" s="16"/>
      <c r="D22" s="16"/>
      <c r="E22" s="38"/>
      <c r="F22" s="75"/>
      <c r="G22" s="75"/>
      <c r="H22" s="40"/>
      <c r="I22" s="41"/>
      <c r="J22" s="16"/>
      <c r="K22" s="16"/>
      <c r="L22" s="16"/>
      <c r="M22" s="38"/>
      <c r="N22" s="39"/>
      <c r="O22" s="42"/>
    </row>
    <row r="23" spans="1:15" ht="22.5" thickBot="1" x14ac:dyDescent="0.55000000000000004">
      <c r="A23" s="43"/>
      <c r="B23" s="16"/>
      <c r="C23" s="16"/>
      <c r="D23" s="11" t="s">
        <v>96</v>
      </c>
      <c r="E23" s="44"/>
      <c r="F23" s="76">
        <f>SUM(F11:F22)</f>
        <v>513812.5</v>
      </c>
      <c r="G23" s="76">
        <f>SUM(G11:G22)</f>
        <v>83775</v>
      </c>
      <c r="H23" s="40"/>
      <c r="I23" s="45"/>
      <c r="J23" s="16"/>
      <c r="K23" s="16"/>
      <c r="L23" s="11" t="s">
        <v>96</v>
      </c>
      <c r="M23" s="44"/>
      <c r="N23" s="71">
        <f>SUM(N11:N22)</f>
        <v>513812.5</v>
      </c>
      <c r="O23" s="72">
        <f>SUM(O11:O22)</f>
        <v>83775</v>
      </c>
    </row>
    <row r="24" spans="1:15" ht="11.25" customHeight="1" thickTop="1" x14ac:dyDescent="0.5">
      <c r="A24" s="35"/>
      <c r="B24" s="16"/>
      <c r="C24" s="16"/>
      <c r="D24" s="16"/>
      <c r="E24" s="16"/>
      <c r="F24" s="16"/>
      <c r="G24" s="46"/>
      <c r="H24" s="17"/>
      <c r="I24" s="16"/>
      <c r="J24" s="16"/>
      <c r="K24" s="16"/>
      <c r="L24" s="16"/>
      <c r="M24" s="16"/>
      <c r="N24" s="16"/>
      <c r="O24" s="47"/>
    </row>
    <row r="25" spans="1:15" x14ac:dyDescent="0.5">
      <c r="A25" s="33" t="s">
        <v>97</v>
      </c>
      <c r="B25" s="16"/>
      <c r="C25" s="16"/>
      <c r="D25" s="751" t="str">
        <f>+"***"&amp;BAHTTEXT(G23)&amp;"***"</f>
        <v>***แปดหมื่นสามพันเจ็ดร้อยเจ็ดสิบห้าบาทถ้วน***</v>
      </c>
      <c r="E25" s="752"/>
      <c r="F25" s="752"/>
      <c r="G25" s="753"/>
      <c r="H25" s="48"/>
      <c r="I25" s="34" t="s">
        <v>97</v>
      </c>
      <c r="J25" s="16"/>
      <c r="K25" s="16"/>
      <c r="L25" s="751" t="str">
        <f>+"***"&amp;BAHTTEXT(O23)&amp;"***"</f>
        <v>***แปดหมื่นสามพันเจ็ดร้อยเจ็ดสิบห้าบาทถ้วน***</v>
      </c>
      <c r="M25" s="752"/>
      <c r="N25" s="752"/>
      <c r="O25" s="753"/>
    </row>
    <row r="26" spans="1:15" ht="9.9499999999999993" customHeight="1" x14ac:dyDescent="0.5">
      <c r="A26" s="35"/>
      <c r="B26" s="16"/>
      <c r="C26" s="16"/>
      <c r="D26" s="16"/>
      <c r="E26" s="16"/>
      <c r="F26" s="16"/>
      <c r="G26" s="8"/>
      <c r="H26" s="17"/>
      <c r="I26" s="16"/>
      <c r="J26" s="16"/>
      <c r="K26" s="16"/>
      <c r="L26" s="16"/>
      <c r="M26" s="16"/>
      <c r="N26" s="16"/>
      <c r="O26" s="19"/>
    </row>
    <row r="27" spans="1:15" x14ac:dyDescent="0.5">
      <c r="A27" s="33" t="s">
        <v>98</v>
      </c>
      <c r="B27" s="16"/>
      <c r="C27" s="16"/>
      <c r="D27" s="16"/>
      <c r="E27" s="16"/>
      <c r="F27" s="16"/>
      <c r="G27" s="49" t="s">
        <v>99</v>
      </c>
      <c r="H27" s="50"/>
      <c r="I27" s="34" t="s">
        <v>98</v>
      </c>
      <c r="J27" s="16"/>
      <c r="K27" s="16"/>
      <c r="L27" s="16"/>
      <c r="M27" s="16"/>
      <c r="N27" s="51"/>
      <c r="O27" s="52" t="s">
        <v>99</v>
      </c>
    </row>
    <row r="28" spans="1:15" ht="18.75" customHeight="1" x14ac:dyDescent="0.5">
      <c r="A28" s="33"/>
      <c r="B28" s="16"/>
      <c r="C28" s="16"/>
      <c r="D28" s="16"/>
      <c r="F28" s="49" t="s">
        <v>100</v>
      </c>
      <c r="G28" s="49" t="s">
        <v>101</v>
      </c>
      <c r="H28" s="50"/>
      <c r="I28" s="34"/>
      <c r="J28" s="16"/>
      <c r="K28" s="16"/>
      <c r="L28" s="16"/>
      <c r="N28" s="49" t="s">
        <v>100</v>
      </c>
      <c r="O28" s="52" t="s">
        <v>101</v>
      </c>
    </row>
    <row r="29" spans="1:15" x14ac:dyDescent="0.5">
      <c r="A29" s="33" t="str">
        <f>"1.  เงินสมทบเข้ากองทุนประกันสังคม  จำนวนเงิน                   "&amp;TEXT(CompanyProfile!P90,"#,##0.00")&amp;"               บาท"</f>
        <v>1.  เงินสมทบเข้ากองทุนประกันสังคม  จำนวนเงิน                   1,650.00               บาท</v>
      </c>
      <c r="B29" s="16"/>
      <c r="C29" s="16"/>
      <c r="D29" s="16"/>
      <c r="F29" s="62">
        <f>CompanyProfile!C6</f>
        <v>1234567890</v>
      </c>
      <c r="G29" s="63">
        <f>VALUE(VLOOKUP(CompanyProfile!$B$90,Employee!$A:$I,6,FALSE))</f>
        <v>1234567890123</v>
      </c>
      <c r="H29" s="17"/>
      <c r="I29" s="34" t="str">
        <f>A29</f>
        <v>1.  เงินสมทบเข้ากองทุนประกันสังคม  จำนวนเงิน                   1,650.00               บาท</v>
      </c>
      <c r="J29" s="16"/>
      <c r="K29" s="16"/>
      <c r="L29" s="16"/>
      <c r="N29" s="62">
        <f>F29</f>
        <v>1234567890</v>
      </c>
      <c r="O29" s="64">
        <f>G29</f>
        <v>1234567890123</v>
      </c>
    </row>
    <row r="30" spans="1:15" x14ac:dyDescent="0.5">
      <c r="A30" s="33" t="s">
        <v>113</v>
      </c>
      <c r="B30" s="16"/>
      <c r="C30" s="16"/>
      <c r="D30" s="16"/>
      <c r="E30" s="34" t="str">
        <f>"จำนวนเงิน             " &amp;TEXT(CompanyProfile!Q90,"#,##0.00")&amp;"               บาท"</f>
        <v>จำนวนเงิน             0.00               บาท</v>
      </c>
      <c r="F30" s="16"/>
      <c r="G30" s="8"/>
      <c r="H30" s="17"/>
      <c r="I30" s="33" t="str">
        <f>A30</f>
        <v>2.  เงินสะสมจ่ายเข้ากองทุนสำรองเลี้ยงชีพ ใบอนุญาตเลขที่             -------</v>
      </c>
      <c r="J30" s="16"/>
      <c r="K30" s="16"/>
      <c r="L30" s="16"/>
      <c r="M30" s="34" t="str">
        <f>E30</f>
        <v>จำนวนเงิน             0.00               บาท</v>
      </c>
      <c r="N30" s="16"/>
      <c r="O30" s="19"/>
    </row>
    <row r="31" spans="1:15" ht="9.9499999999999993" customHeight="1" x14ac:dyDescent="0.5">
      <c r="A31" s="35"/>
      <c r="B31" s="16"/>
      <c r="C31" s="16"/>
      <c r="D31" s="16"/>
      <c r="E31" s="16"/>
      <c r="F31" s="16"/>
      <c r="G31" s="8"/>
      <c r="H31" s="17"/>
      <c r="I31" s="16"/>
      <c r="J31" s="16"/>
      <c r="K31" s="16"/>
      <c r="L31" s="16"/>
      <c r="M31" s="16"/>
      <c r="N31" s="16"/>
      <c r="O31" s="19"/>
    </row>
    <row r="32" spans="1:15" x14ac:dyDescent="0.5">
      <c r="A32" s="9" t="s">
        <v>102</v>
      </c>
      <c r="B32" s="10"/>
      <c r="C32" s="53"/>
      <c r="D32" s="16"/>
      <c r="E32" s="16"/>
      <c r="F32" s="16"/>
      <c r="G32" s="8"/>
      <c r="H32" s="17"/>
      <c r="I32" s="9" t="s">
        <v>102</v>
      </c>
      <c r="J32" s="10"/>
      <c r="K32" s="53"/>
      <c r="L32" s="16"/>
      <c r="M32" s="16"/>
      <c r="N32" s="16"/>
      <c r="O32" s="19"/>
    </row>
    <row r="33" spans="1:15" x14ac:dyDescent="0.5">
      <c r="A33" s="666" t="s">
        <v>440</v>
      </c>
      <c r="B33" s="51" t="s">
        <v>103</v>
      </c>
      <c r="C33" s="54"/>
      <c r="D33" s="36" t="s">
        <v>104</v>
      </c>
      <c r="E33" s="18"/>
      <c r="F33" s="18"/>
      <c r="G33" s="18"/>
      <c r="H33" s="55"/>
      <c r="I33" s="666" t="s">
        <v>440</v>
      </c>
      <c r="J33" s="51" t="s">
        <v>103</v>
      </c>
      <c r="K33" s="54"/>
      <c r="L33" s="36" t="s">
        <v>104</v>
      </c>
      <c r="M33" s="18"/>
      <c r="N33" s="18"/>
      <c r="O33" s="56"/>
    </row>
    <row r="34" spans="1:15" x14ac:dyDescent="0.5">
      <c r="A34" s="666" t="s">
        <v>441</v>
      </c>
      <c r="B34" s="51" t="s">
        <v>105</v>
      </c>
      <c r="C34" s="54"/>
      <c r="D34" s="16"/>
      <c r="E34" s="16"/>
      <c r="F34" s="16"/>
      <c r="G34" s="8"/>
      <c r="H34" s="17"/>
      <c r="I34" s="666" t="s">
        <v>441</v>
      </c>
      <c r="J34" s="51" t="s">
        <v>105</v>
      </c>
      <c r="K34" s="54"/>
      <c r="L34" s="16"/>
      <c r="M34" s="16"/>
      <c r="N34" s="16"/>
      <c r="O34" s="19"/>
    </row>
    <row r="35" spans="1:15" x14ac:dyDescent="0.5">
      <c r="A35" s="666" t="s">
        <v>441</v>
      </c>
      <c r="B35" s="51" t="s">
        <v>106</v>
      </c>
      <c r="C35" s="54"/>
      <c r="D35" s="18" t="s">
        <v>107</v>
      </c>
      <c r="E35" s="16"/>
      <c r="F35" s="16"/>
      <c r="G35" s="8"/>
      <c r="H35" s="17"/>
      <c r="I35" s="666" t="s">
        <v>441</v>
      </c>
      <c r="J35" s="51" t="s">
        <v>106</v>
      </c>
      <c r="K35" s="54"/>
      <c r="L35" s="8" t="s">
        <v>184</v>
      </c>
      <c r="M35" s="16"/>
      <c r="N35" s="16"/>
      <c r="O35" s="19"/>
    </row>
    <row r="36" spans="1:15" x14ac:dyDescent="0.5">
      <c r="A36" s="667" t="s">
        <v>441</v>
      </c>
      <c r="B36" s="57" t="s">
        <v>108</v>
      </c>
      <c r="C36" s="58"/>
      <c r="D36" s="28"/>
      <c r="E36" s="59">
        <f>CompanyProfile!$C$10</f>
        <v>43099</v>
      </c>
      <c r="F36" s="28" t="s">
        <v>109</v>
      </c>
      <c r="G36" s="22"/>
      <c r="H36" s="17"/>
      <c r="I36" s="667" t="s">
        <v>441</v>
      </c>
      <c r="J36" s="57" t="s">
        <v>108</v>
      </c>
      <c r="K36" s="58"/>
      <c r="L36" s="28"/>
      <c r="M36" s="59">
        <f>E36</f>
        <v>43099</v>
      </c>
      <c r="N36" s="28" t="s">
        <v>109</v>
      </c>
      <c r="O36" s="24"/>
    </row>
    <row r="37" spans="1:15" x14ac:dyDescent="0.5">
      <c r="B37" s="60" t="s">
        <v>110</v>
      </c>
      <c r="J37" s="60" t="s">
        <v>110</v>
      </c>
    </row>
  </sheetData>
  <mergeCells count="10">
    <mergeCell ref="D25:G25"/>
    <mergeCell ref="L25:O25"/>
    <mergeCell ref="E3:F3"/>
    <mergeCell ref="E6:F6"/>
    <mergeCell ref="A10:D10"/>
    <mergeCell ref="M3:N3"/>
    <mergeCell ref="M6:N6"/>
    <mergeCell ref="I10:L10"/>
    <mergeCell ref="E7:F7"/>
    <mergeCell ref="M7:N7"/>
  </mergeCells>
  <phoneticPr fontId="27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2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">
    <tabColor indexed="53"/>
    <pageSetUpPr fitToPage="1"/>
  </sheetPr>
  <dimension ref="A1:I51"/>
  <sheetViews>
    <sheetView showGridLines="0" workbookViewId="0">
      <selection activeCell="J8" sqref="J8"/>
    </sheetView>
  </sheetViews>
  <sheetFormatPr defaultRowHeight="11.25" x14ac:dyDescent="0.15"/>
  <cols>
    <col min="1" max="3" width="15.7109375" style="1" customWidth="1"/>
    <col min="4" max="4" width="16.5703125" style="1" customWidth="1"/>
    <col min="5" max="5" width="19.28515625" style="1" customWidth="1"/>
    <col min="6" max="6" width="19.5703125" style="1" customWidth="1"/>
    <col min="7" max="23" width="9.140625" style="1"/>
    <col min="24" max="24" width="11.7109375" style="1" customWidth="1"/>
    <col min="25" max="16384" width="9.140625" style="1"/>
  </cols>
  <sheetData>
    <row r="1" spans="1:9" ht="15.75" customHeight="1" x14ac:dyDescent="0.15">
      <c r="F1" s="84" t="s">
        <v>500</v>
      </c>
    </row>
    <row r="2" spans="1:9" ht="21.75" customHeight="1" x14ac:dyDescent="0.2">
      <c r="E2" s="107" t="s">
        <v>56</v>
      </c>
      <c r="F2" s="85"/>
      <c r="H2" s="86"/>
      <c r="I2" s="86"/>
    </row>
    <row r="3" spans="1:9" ht="18" customHeight="1" x14ac:dyDescent="0.25">
      <c r="B3" s="709" t="str">
        <f>CompanyProfile!C2</f>
        <v>บริษัท ตัวอย่าง จำกัด</v>
      </c>
      <c r="E3" s="108" t="str">
        <f>"เดือน/ปี MONTH/YEAR :  "</f>
        <v xml:space="preserve">เดือน/ปี MONTH/YEAR :  </v>
      </c>
      <c r="F3" s="352">
        <f>TempData!$T$2</f>
        <v>42809</v>
      </c>
    </row>
    <row r="4" spans="1:9" ht="18" customHeight="1" x14ac:dyDescent="0.15">
      <c r="E4" s="109" t="s">
        <v>208</v>
      </c>
      <c r="F4" s="353">
        <f>VLOOKUP(CompanyProfile!$B$88,Employee!$A:$I,1,FALSE)</f>
        <v>1001</v>
      </c>
    </row>
    <row r="5" spans="1:9" ht="18" customHeight="1" x14ac:dyDescent="0.2">
      <c r="A5" s="88" t="s">
        <v>348</v>
      </c>
      <c r="B5" s="111" t="str">
        <f>VLOOKUP(CompanyProfile!$B$88,Employee!$A:$I,2,FALSE)&amp;VLOOKUP(CompanyProfile!$B$88,Employee!$A:$I,3,FALSE)&amp;"  "&amp;VLOOKUP(CompanyProfile!$B$88,Employee!$A:$I,4,FALSE)</f>
        <v>นางสาวศุภกฤต  กกกกกก</v>
      </c>
      <c r="E5" s="110" t="s">
        <v>209</v>
      </c>
      <c r="F5" s="354" t="str">
        <f>VLOOKUP(CompanyProfile!$B$88,Employee!$A:$I,9,FALSE)</f>
        <v>BKK</v>
      </c>
    </row>
    <row r="6" spans="1:9" ht="6.75" customHeight="1" x14ac:dyDescent="0.15"/>
    <row r="7" spans="1:9" ht="18" customHeight="1" x14ac:dyDescent="0.15">
      <c r="A7" s="87"/>
      <c r="B7" s="211" t="str">
        <f>SheetData!F5</f>
        <v>เงินเดือน</v>
      </c>
      <c r="C7" s="211" t="str">
        <f>SheetData!G5</f>
        <v>ค่าล่วงเวลา</v>
      </c>
      <c r="D7" s="211" t="str">
        <f>SheetData!H5</f>
        <v>ค่าเช่าบ้าน</v>
      </c>
      <c r="E7" s="211" t="str">
        <f>SheetData!I5</f>
        <v>ค่าน้ำมัน</v>
      </c>
      <c r="F7" s="91" t="s">
        <v>57</v>
      </c>
    </row>
    <row r="8" spans="1:9" ht="12.75" customHeight="1" x14ac:dyDescent="0.15">
      <c r="A8" s="89"/>
      <c r="B8" s="558" t="s">
        <v>58</v>
      </c>
      <c r="C8" s="558" t="s">
        <v>59</v>
      </c>
      <c r="D8" s="558" t="s">
        <v>308</v>
      </c>
      <c r="E8" s="558" t="s">
        <v>429</v>
      </c>
      <c r="F8" s="93" t="s">
        <v>60</v>
      </c>
    </row>
    <row r="9" spans="1:9" ht="18" customHeight="1" x14ac:dyDescent="0.15">
      <c r="A9" s="89"/>
      <c r="B9" s="112">
        <f>CompanyProfile!F88</f>
        <v>150000</v>
      </c>
      <c r="C9" s="112">
        <f>CompanyProfile!G88</f>
        <v>1500</v>
      </c>
      <c r="D9" s="112">
        <f>CompanyProfile!H88</f>
        <v>2500</v>
      </c>
      <c r="E9" s="112">
        <f>CompanyProfile!I88</f>
        <v>1500</v>
      </c>
      <c r="F9" s="761">
        <f>SUM(B9:E9,B12:E12)</f>
        <v>171500</v>
      </c>
    </row>
    <row r="10" spans="1:9" ht="18" customHeight="1" x14ac:dyDescent="0.15">
      <c r="A10" s="89"/>
      <c r="B10" s="463" t="str">
        <f>SheetData!J5</f>
        <v>ค่าเบี้ยเลี้ยง</v>
      </c>
      <c r="C10" s="463" t="str">
        <f>SheetData!K5</f>
        <v>ค่าครองชีพ</v>
      </c>
      <c r="D10" s="463" t="str">
        <f>SheetData!L5</f>
        <v>โบนัส</v>
      </c>
      <c r="E10" s="211" t="str">
        <f>SheetData!M5</f>
        <v>อื่น ๆ</v>
      </c>
      <c r="F10" s="759"/>
    </row>
    <row r="11" spans="1:9" ht="12.75" customHeight="1" x14ac:dyDescent="0.15">
      <c r="A11" s="89"/>
      <c r="B11" s="558" t="s">
        <v>351</v>
      </c>
      <c r="C11" s="558" t="s">
        <v>439</v>
      </c>
      <c r="D11" s="558" t="s">
        <v>219</v>
      </c>
      <c r="E11" s="558" t="s">
        <v>163</v>
      </c>
      <c r="F11" s="95"/>
    </row>
    <row r="12" spans="1:9" ht="15.75" customHeight="1" x14ac:dyDescent="0.15">
      <c r="A12" s="89"/>
      <c r="B12" s="112">
        <f>CompanyProfile!J88</f>
        <v>2500</v>
      </c>
      <c r="C12" s="112">
        <f>CompanyProfile!K88</f>
        <v>3500</v>
      </c>
      <c r="D12" s="112">
        <f>CompanyProfile!L88</f>
        <v>4500</v>
      </c>
      <c r="E12" s="112">
        <f>CompanyProfile!M88</f>
        <v>5500</v>
      </c>
      <c r="F12" s="79"/>
    </row>
    <row r="13" spans="1:9" ht="18" customHeight="1" x14ac:dyDescent="0.15">
      <c r="A13" s="87"/>
      <c r="B13" s="91" t="s">
        <v>174</v>
      </c>
      <c r="C13" s="92" t="s">
        <v>61</v>
      </c>
      <c r="D13" s="91" t="s">
        <v>175</v>
      </c>
      <c r="E13" s="92" t="s">
        <v>53</v>
      </c>
      <c r="F13" s="91" t="s">
        <v>62</v>
      </c>
    </row>
    <row r="14" spans="1:9" ht="12.75" customHeight="1" x14ac:dyDescent="0.15">
      <c r="A14" s="89"/>
      <c r="B14" s="93" t="s">
        <v>220</v>
      </c>
      <c r="C14" s="94" t="s">
        <v>183</v>
      </c>
      <c r="D14" s="93" t="s">
        <v>194</v>
      </c>
      <c r="E14" s="94" t="s">
        <v>162</v>
      </c>
      <c r="F14" s="93" t="s">
        <v>63</v>
      </c>
    </row>
    <row r="15" spans="1:9" ht="18" customHeight="1" x14ac:dyDescent="0.15">
      <c r="A15" s="89"/>
      <c r="B15" s="112">
        <f>CompanyProfile!O88</f>
        <v>20601</v>
      </c>
      <c r="C15" s="112">
        <f>CompanyProfile!P88</f>
        <v>750</v>
      </c>
      <c r="D15" s="112">
        <f>CompanyProfile!Q88</f>
        <v>0</v>
      </c>
      <c r="E15" s="112">
        <f>CompanyProfile!R88</f>
        <v>0</v>
      </c>
      <c r="F15" s="761">
        <f>SUM(B15:E15,B18:E18)</f>
        <v>21351</v>
      </c>
    </row>
    <row r="16" spans="1:9" ht="18" customHeight="1" x14ac:dyDescent="0.15">
      <c r="A16" s="89"/>
      <c r="B16" s="96"/>
      <c r="C16" s="97"/>
      <c r="D16" s="96"/>
      <c r="E16" s="98"/>
      <c r="F16" s="759"/>
    </row>
    <row r="17" spans="1:9" ht="12.75" customHeight="1" x14ac:dyDescent="0.15">
      <c r="A17" s="89"/>
      <c r="B17" s="99"/>
      <c r="C17" s="100"/>
      <c r="D17" s="99"/>
      <c r="E17" s="101"/>
      <c r="F17" s="102"/>
    </row>
    <row r="18" spans="1:9" ht="14.25" customHeight="1" x14ac:dyDescent="0.15">
      <c r="A18" s="90"/>
      <c r="B18" s="79"/>
      <c r="C18" s="103"/>
      <c r="D18" s="79"/>
      <c r="E18" s="103"/>
      <c r="F18" s="79"/>
    </row>
    <row r="19" spans="1:9" ht="6.75" customHeight="1" x14ac:dyDescent="0.15">
      <c r="A19" s="104"/>
      <c r="B19" s="104"/>
      <c r="C19" s="104"/>
      <c r="D19" s="104"/>
      <c r="E19" s="104"/>
      <c r="F19" s="104"/>
    </row>
    <row r="20" spans="1:9" x14ac:dyDescent="0.15">
      <c r="A20" s="91" t="s">
        <v>64</v>
      </c>
      <c r="B20" s="105" t="s">
        <v>65</v>
      </c>
      <c r="C20" s="105" t="s">
        <v>402</v>
      </c>
      <c r="D20" s="88"/>
      <c r="E20" s="88"/>
      <c r="F20" s="91" t="s">
        <v>67</v>
      </c>
    </row>
    <row r="21" spans="1:9" ht="12.75" customHeight="1" x14ac:dyDescent="0.15">
      <c r="A21" s="93" t="s">
        <v>182</v>
      </c>
      <c r="B21" s="106" t="s">
        <v>68</v>
      </c>
      <c r="C21" s="106" t="s">
        <v>403</v>
      </c>
      <c r="D21" s="508" t="s">
        <v>305</v>
      </c>
      <c r="E21" s="349">
        <f>VLOOKUP(CompanyProfile!$B$88,Employee!$A:$I,6,FALSE)</f>
        <v>1234567890123</v>
      </c>
      <c r="F21" s="106" t="s">
        <v>69</v>
      </c>
    </row>
    <row r="22" spans="1:9" x14ac:dyDescent="0.15">
      <c r="A22" s="78"/>
      <c r="B22" s="78"/>
      <c r="C22" s="78"/>
      <c r="D22" s="508" t="s">
        <v>205</v>
      </c>
      <c r="E22" s="350" t="str">
        <f>VLOOKUP(CompanyProfile!$B$88,Employee!$A:$I,7,FALSE)</f>
        <v>TMB</v>
      </c>
      <c r="F22" s="759">
        <f>F9-F15</f>
        <v>150149</v>
      </c>
    </row>
    <row r="23" spans="1:9" x14ac:dyDescent="0.15">
      <c r="A23" s="99">
        <f>CompanyProfile!N90</f>
        <v>513812.5</v>
      </c>
      <c r="B23" s="99">
        <f>CompanyProfile!O90</f>
        <v>83775</v>
      </c>
      <c r="C23" s="99">
        <f>CompanyProfile!P90</f>
        <v>1650</v>
      </c>
      <c r="D23" s="508" t="s">
        <v>206</v>
      </c>
      <c r="E23" s="351">
        <f>VLOOKUP(CompanyProfile!$B$88,Employee!$A:$I,8,FALSE)</f>
        <v>1234567890</v>
      </c>
      <c r="F23" s="760"/>
    </row>
    <row r="24" spans="1:9" x14ac:dyDescent="0.15">
      <c r="A24" s="104"/>
      <c r="B24" s="104"/>
      <c r="C24" s="104"/>
      <c r="D24" s="104"/>
      <c r="F24" s="104"/>
    </row>
    <row r="25" spans="1:9" x14ac:dyDescent="0.15">
      <c r="A25" s="104"/>
      <c r="B25" s="104"/>
      <c r="C25" s="104"/>
      <c r="D25" s="104"/>
      <c r="F25" s="104"/>
    </row>
    <row r="26" spans="1:9" ht="48.75" customHeight="1" x14ac:dyDescent="0.15">
      <c r="A26" s="104"/>
      <c r="B26" s="104"/>
      <c r="C26" s="104"/>
      <c r="D26" s="104"/>
      <c r="F26" s="104"/>
    </row>
    <row r="27" spans="1:9" x14ac:dyDescent="0.15">
      <c r="A27" s="461"/>
    </row>
    <row r="28" spans="1:9" ht="15.75" customHeight="1" x14ac:dyDescent="0.15">
      <c r="F28" s="84" t="s">
        <v>500</v>
      </c>
    </row>
    <row r="29" spans="1:9" ht="21.75" customHeight="1" x14ac:dyDescent="0.25">
      <c r="B29" s="83"/>
      <c r="E29" s="107" t="s">
        <v>56</v>
      </c>
      <c r="F29" s="85"/>
      <c r="H29" s="86"/>
      <c r="I29" s="86"/>
    </row>
    <row r="30" spans="1:9" ht="18" customHeight="1" x14ac:dyDescent="0.25">
      <c r="B30" s="709" t="str">
        <f>CompanyProfile!C2</f>
        <v>บริษัท ตัวอย่าง จำกัด</v>
      </c>
      <c r="E30" s="108" t="str">
        <f>"เดือน/ปี MONTH/YEAR :  "</f>
        <v xml:space="preserve">เดือน/ปี MONTH/YEAR :  </v>
      </c>
      <c r="F30" s="502">
        <f>TempData!$T$2</f>
        <v>42809</v>
      </c>
    </row>
    <row r="31" spans="1:9" ht="18" customHeight="1" x14ac:dyDescent="0.15">
      <c r="E31" s="109" t="s">
        <v>71</v>
      </c>
      <c r="F31" s="503" t="e">
        <f>VLOOKUP(CompanyProfile!$B$89,Employee!$A:$I,1,FALSE)</f>
        <v>#N/A</v>
      </c>
    </row>
    <row r="32" spans="1:9" ht="18" customHeight="1" x14ac:dyDescent="0.2">
      <c r="A32" s="88" t="str">
        <f>A5</f>
        <v>ชื่อ/NAME</v>
      </c>
      <c r="B32" s="111" t="e">
        <f>VLOOKUP(CompanyProfile!$B$89,Employee!$A:$I,2,FALSE)&amp;VLOOKUP(CompanyProfile!$B$89,Employee!$A:$I,3,FALSE)&amp;"  "&amp;VLOOKUP(CompanyProfile!$B$89,Employee!$A:$I,4,FALSE)</f>
        <v>#N/A</v>
      </c>
      <c r="E32" s="110" t="s">
        <v>209</v>
      </c>
      <c r="F32" s="504" t="e">
        <f>VLOOKUP(CompanyProfile!$B$89,Employee!$A:$I,9,FALSE)</f>
        <v>#N/A</v>
      </c>
    </row>
    <row r="33" spans="1:6" ht="6.75" customHeight="1" x14ac:dyDescent="0.15"/>
    <row r="34" spans="1:6" ht="18" customHeight="1" x14ac:dyDescent="0.15">
      <c r="A34" s="87"/>
      <c r="B34" s="91" t="str">
        <f t="shared" ref="B34:D35" si="0">B7</f>
        <v>เงินเดือน</v>
      </c>
      <c r="C34" s="92" t="str">
        <f t="shared" si="0"/>
        <v>ค่าล่วงเวลา</v>
      </c>
      <c r="D34" s="91" t="str">
        <f t="shared" si="0"/>
        <v>ค่าเช่าบ้าน</v>
      </c>
      <c r="E34" s="91" t="str">
        <f>E7</f>
        <v>ค่าน้ำมัน</v>
      </c>
      <c r="F34" s="91" t="s">
        <v>57</v>
      </c>
    </row>
    <row r="35" spans="1:6" ht="12.75" customHeight="1" x14ac:dyDescent="0.15">
      <c r="A35" s="89"/>
      <c r="B35" s="93" t="str">
        <f t="shared" si="0"/>
        <v>SALARY / WAGE</v>
      </c>
      <c r="C35" s="94" t="str">
        <f t="shared" si="0"/>
        <v>OVERTIME</v>
      </c>
      <c r="D35" s="93" t="str">
        <f t="shared" si="0"/>
        <v>RENTAL</v>
      </c>
      <c r="E35" s="93" t="str">
        <f>E8</f>
        <v>Fuel</v>
      </c>
      <c r="F35" s="93" t="s">
        <v>60</v>
      </c>
    </row>
    <row r="36" spans="1:6" ht="18" customHeight="1" x14ac:dyDescent="0.15">
      <c r="A36" s="89"/>
      <c r="B36" s="112">
        <f>CompanyProfile!F89</f>
        <v>0</v>
      </c>
      <c r="C36" s="112">
        <f>CompanyProfile!G89</f>
        <v>0</v>
      </c>
      <c r="D36" s="112">
        <f>CompanyProfile!H89</f>
        <v>0</v>
      </c>
      <c r="E36" s="112">
        <f>CompanyProfile!I89</f>
        <v>0</v>
      </c>
      <c r="F36" s="761">
        <f>SUM(B36:E36,B39:E39)</f>
        <v>0</v>
      </c>
    </row>
    <row r="37" spans="1:6" ht="18" customHeight="1" x14ac:dyDescent="0.15">
      <c r="A37" s="89"/>
      <c r="B37" s="91" t="str">
        <f t="shared" ref="B37:E38" si="1">B10</f>
        <v>ค่าเบี้ยเลี้ยง</v>
      </c>
      <c r="C37" s="92" t="str">
        <f t="shared" si="1"/>
        <v>ค่าครองชีพ</v>
      </c>
      <c r="D37" s="91" t="str">
        <f t="shared" si="1"/>
        <v>โบนัส</v>
      </c>
      <c r="E37" s="91" t="str">
        <f t="shared" si="1"/>
        <v>อื่น ๆ</v>
      </c>
      <c r="F37" s="759"/>
    </row>
    <row r="38" spans="1:6" ht="12.75" customHeight="1" x14ac:dyDescent="0.15">
      <c r="A38" s="89"/>
      <c r="B38" s="93" t="str">
        <f t="shared" si="1"/>
        <v>TRAVEL/PERDIAM</v>
      </c>
      <c r="C38" s="94" t="str">
        <f t="shared" si="1"/>
        <v>SPECIAL ALLOWANCE</v>
      </c>
      <c r="D38" s="93" t="str">
        <f t="shared" si="1"/>
        <v>BONUS</v>
      </c>
      <c r="E38" s="93" t="str">
        <f t="shared" si="1"/>
        <v>OTHER INCOME</v>
      </c>
      <c r="F38" s="95"/>
    </row>
    <row r="39" spans="1:6" ht="15.75" customHeight="1" x14ac:dyDescent="0.15">
      <c r="A39" s="89"/>
      <c r="B39" s="112">
        <f>CompanyProfile!J89</f>
        <v>0</v>
      </c>
      <c r="C39" s="112">
        <f>CompanyProfile!K89</f>
        <v>0</v>
      </c>
      <c r="D39" s="112">
        <f>CompanyProfile!L89</f>
        <v>0</v>
      </c>
      <c r="E39" s="112">
        <f>CompanyProfile!M89</f>
        <v>0</v>
      </c>
      <c r="F39" s="79"/>
    </row>
    <row r="40" spans="1:6" ht="18" customHeight="1" x14ac:dyDescent="0.15">
      <c r="A40" s="87"/>
      <c r="B40" s="91" t="str">
        <f t="shared" ref="B40:E41" si="2">B13</f>
        <v>ภาษีหัก ณ ที่จ่าย</v>
      </c>
      <c r="C40" s="92" t="str">
        <f t="shared" si="2"/>
        <v>เงินประกันสังคม</v>
      </c>
      <c r="D40" s="91" t="str">
        <f t="shared" si="2"/>
        <v>เงินสำรองเลี้ยงชีพ</v>
      </c>
      <c r="E40" s="92" t="str">
        <f t="shared" si="2"/>
        <v>อื่น ๆ</v>
      </c>
      <c r="F40" s="91" t="s">
        <v>62</v>
      </c>
    </row>
    <row r="41" spans="1:6" ht="12.75" customHeight="1" x14ac:dyDescent="0.15">
      <c r="A41" s="89"/>
      <c r="B41" s="93" t="str">
        <f t="shared" si="2"/>
        <v xml:space="preserve"> INCOME TAX</v>
      </c>
      <c r="C41" s="94" t="str">
        <f t="shared" si="2"/>
        <v>SOCIAL SEC FUND</v>
      </c>
      <c r="D41" s="93" t="str">
        <f t="shared" si="2"/>
        <v>PROVIDENT FUND</v>
      </c>
      <c r="E41" s="94" t="str">
        <f t="shared" si="2"/>
        <v>OTHER</v>
      </c>
      <c r="F41" s="93" t="s">
        <v>63</v>
      </c>
    </row>
    <row r="42" spans="1:6" ht="18" customHeight="1" x14ac:dyDescent="0.15">
      <c r="A42" s="89"/>
      <c r="B42" s="112">
        <f>CompanyProfile!O89</f>
        <v>0</v>
      </c>
      <c r="C42" s="112">
        <f>CompanyProfile!P89</f>
        <v>0</v>
      </c>
      <c r="D42" s="112">
        <f>CompanyProfile!Q89</f>
        <v>0</v>
      </c>
      <c r="E42" s="112">
        <f>CompanyProfile!R89</f>
        <v>0</v>
      </c>
      <c r="F42" s="761">
        <f>SUM(B42:E42,B45:E45)</f>
        <v>0</v>
      </c>
    </row>
    <row r="43" spans="1:6" ht="18" customHeight="1" x14ac:dyDescent="0.15">
      <c r="A43" s="89"/>
      <c r="B43" s="96"/>
      <c r="C43" s="97"/>
      <c r="D43" s="96"/>
      <c r="E43" s="98"/>
      <c r="F43" s="759"/>
    </row>
    <row r="44" spans="1:6" ht="12.75" customHeight="1" x14ac:dyDescent="0.15">
      <c r="A44" s="89"/>
      <c r="B44" s="99"/>
      <c r="C44" s="100"/>
      <c r="D44" s="99"/>
      <c r="E44" s="101"/>
      <c r="F44" s="102"/>
    </row>
    <row r="45" spans="1:6" ht="14.25" customHeight="1" x14ac:dyDescent="0.15">
      <c r="A45" s="90"/>
      <c r="B45" s="112"/>
      <c r="C45" s="112"/>
      <c r="D45" s="112"/>
      <c r="E45" s="112"/>
      <c r="F45" s="79"/>
    </row>
    <row r="46" spans="1:6" ht="6.75" customHeight="1" x14ac:dyDescent="0.15">
      <c r="A46" s="104"/>
      <c r="B46" s="104"/>
      <c r="C46" s="104"/>
      <c r="D46" s="104"/>
      <c r="E46" s="104"/>
      <c r="F46" s="104"/>
    </row>
    <row r="47" spans="1:6" x14ac:dyDescent="0.15">
      <c r="A47" s="91" t="s">
        <v>64</v>
      </c>
      <c r="B47" s="105" t="s">
        <v>65</v>
      </c>
      <c r="C47" s="105" t="s">
        <v>402</v>
      </c>
      <c r="D47" s="88"/>
      <c r="E47" s="88"/>
      <c r="F47" s="91" t="s">
        <v>67</v>
      </c>
    </row>
    <row r="48" spans="1:6" ht="12.75" customHeight="1" x14ac:dyDescent="0.15">
      <c r="A48" s="93" t="s">
        <v>182</v>
      </c>
      <c r="B48" s="93" t="s">
        <v>68</v>
      </c>
      <c r="C48" s="106" t="s">
        <v>403</v>
      </c>
      <c r="D48" s="509" t="s">
        <v>305</v>
      </c>
      <c r="E48" s="505" t="e">
        <f>VLOOKUP(CompanyProfile!$B$89,Employee!$A:$I,6,FALSE)</f>
        <v>#N/A</v>
      </c>
      <c r="F48" s="106" t="s">
        <v>69</v>
      </c>
    </row>
    <row r="49" spans="1:6" x14ac:dyDescent="0.15">
      <c r="A49" s="87"/>
      <c r="B49" s="78"/>
      <c r="C49" s="78"/>
      <c r="D49" s="509" t="s">
        <v>205</v>
      </c>
      <c r="E49" s="506" t="e">
        <f>VLOOKUP(CompanyProfile!$B$89,Employee!$A:$I,7,FALSE)</f>
        <v>#N/A</v>
      </c>
      <c r="F49" s="759">
        <f>F36-F42</f>
        <v>0</v>
      </c>
    </row>
    <row r="50" spans="1:6" x14ac:dyDescent="0.15">
      <c r="A50" s="113">
        <f>CompanyProfile!N91</f>
        <v>116688</v>
      </c>
      <c r="B50" s="113">
        <f>CompanyProfile!O91</f>
        <v>4063</v>
      </c>
      <c r="C50" s="113">
        <f>CompanyProfile!P91</f>
        <v>1650</v>
      </c>
      <c r="D50" s="509" t="s">
        <v>206</v>
      </c>
      <c r="E50" s="507" t="e">
        <f>VLOOKUP(CompanyProfile!$B$89,Employee!$A:$I,8,FALSE)</f>
        <v>#N/A</v>
      </c>
      <c r="F50" s="760"/>
    </row>
    <row r="51" spans="1:6" x14ac:dyDescent="0.15">
      <c r="A51" s="461"/>
    </row>
  </sheetData>
  <mergeCells count="6">
    <mergeCell ref="F22:F23"/>
    <mergeCell ref="F9:F10"/>
    <mergeCell ref="F15:F16"/>
    <mergeCell ref="F49:F50"/>
    <mergeCell ref="F42:F43"/>
    <mergeCell ref="F36:F37"/>
  </mergeCells>
  <phoneticPr fontId="27" type="noConversion"/>
  <printOptions horizontalCentered="1" verticalCentered="1"/>
  <pageMargins left="0.55118110236220474" right="0.55118110236220474" top="0.39370078740157483" bottom="0.39370078740157483" header="0.51181102362204722" footer="0.51181102362204722"/>
  <pageSetup paperSize="9" scale="97" orientation="portrait" r:id="rId1"/>
  <headerFooter alignWithMargins="0"/>
  <ignoredErrors>
    <ignoredError sqref="B36:C36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indexed="21"/>
  </sheetPr>
  <dimension ref="A1:N26"/>
  <sheetViews>
    <sheetView showGridLines="0" zoomScaleNormal="100" zoomScaleSheetLayoutView="100" workbookViewId="0">
      <selection activeCell="O8" sqref="O8"/>
    </sheetView>
  </sheetViews>
  <sheetFormatPr defaultRowHeight="20.25" x14ac:dyDescent="0.4"/>
  <cols>
    <col min="1" max="1" width="9.140625" style="397"/>
    <col min="2" max="2" width="27.42578125" style="397" customWidth="1"/>
    <col min="3" max="3" width="9.140625" style="397"/>
    <col min="4" max="4" width="10" style="397" customWidth="1"/>
    <col min="5" max="5" width="9.140625" style="397"/>
    <col min="6" max="6" width="11.42578125" style="397" customWidth="1"/>
    <col min="7" max="10" width="9.140625" style="397"/>
    <col min="11" max="11" width="16.85546875" style="397" customWidth="1"/>
    <col min="12" max="13" width="9.140625" style="397" hidden="1" customWidth="1"/>
    <col min="14" max="14" width="14.42578125" style="397" customWidth="1"/>
    <col min="15" max="16384" width="9.140625" style="397"/>
  </cols>
  <sheetData>
    <row r="1" spans="1:14" s="392" customFormat="1" ht="23.25" x14ac:dyDescent="0.5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391"/>
      <c r="M1" s="391"/>
      <c r="N1" s="391"/>
    </row>
    <row r="2" spans="1:14" s="392" customFormat="1" ht="21" x14ac:dyDescent="0.4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4" t="s">
        <v>1</v>
      </c>
      <c r="L2" s="393"/>
      <c r="M2" s="393"/>
      <c r="N2" s="393"/>
    </row>
    <row r="3" spans="1:14" s="392" customFormat="1" ht="21" x14ac:dyDescent="0.45">
      <c r="A3" s="395" t="str">
        <f>"ชื่อสถานประกอบการ             "&amp;CompanyProfile!C2</f>
        <v>ชื่อสถานประกอบการ             บริษัท ตัวอย่าง จำกัด</v>
      </c>
      <c r="B3" s="395"/>
      <c r="C3" s="395"/>
      <c r="D3" s="395"/>
      <c r="E3" s="395"/>
      <c r="F3" s="395"/>
      <c r="G3" s="395"/>
      <c r="H3" s="395"/>
      <c r="I3" s="779" t="str">
        <f>"เลขที่บัญชี   "&amp;CompanyProfile!C6</f>
        <v>เลขที่บัญชี   1234567890</v>
      </c>
      <c r="J3" s="779"/>
      <c r="K3" s="779"/>
      <c r="L3" s="395"/>
      <c r="M3" s="395"/>
      <c r="N3" s="395"/>
    </row>
    <row r="4" spans="1:14" s="392" customFormat="1" ht="21" x14ac:dyDescent="0.45">
      <c r="A4" s="778" t="s">
        <v>2</v>
      </c>
      <c r="B4" s="778"/>
      <c r="C4" s="778"/>
      <c r="D4" s="778"/>
      <c r="E4" s="395"/>
      <c r="F4" s="395"/>
      <c r="G4" s="395"/>
      <c r="H4" s="395"/>
      <c r="I4" s="779" t="s">
        <v>3</v>
      </c>
      <c r="J4" s="779"/>
      <c r="K4" s="779"/>
      <c r="L4" s="395"/>
      <c r="M4" s="395"/>
      <c r="N4" s="395"/>
    </row>
    <row r="5" spans="1:14" s="392" customFormat="1" ht="21" x14ac:dyDescent="0.45">
      <c r="A5" s="778" t="str">
        <f>"ที่อยู่   "&amp;CompanyProfile!C4</f>
        <v>ที่อยู่   388/82 ถนนสุขุมวิท เขตคลองเตย กรุงเทพ 10550</v>
      </c>
      <c r="B5" s="778"/>
      <c r="C5" s="778"/>
      <c r="D5" s="778"/>
      <c r="E5" s="778"/>
      <c r="F5" s="778"/>
      <c r="G5" s="778"/>
      <c r="H5" s="778"/>
      <c r="I5" s="778"/>
      <c r="J5" s="779" t="str">
        <f>"อัตราเงินสมทบ "&amp;TEXT(CompanyProfile!C8," 0%")</f>
        <v>อัตราเงินสมทบ  5%</v>
      </c>
      <c r="K5" s="779"/>
      <c r="L5" s="395"/>
      <c r="M5" s="395"/>
      <c r="N5" s="395"/>
    </row>
    <row r="6" spans="1:14" x14ac:dyDescent="0.4">
      <c r="A6" s="395" t="s">
        <v>349</v>
      </c>
      <c r="B6" s="395" t="s">
        <v>502</v>
      </c>
      <c r="C6" s="395"/>
      <c r="D6" s="395"/>
      <c r="E6" s="395"/>
      <c r="F6" s="395"/>
      <c r="G6" s="395"/>
      <c r="H6" s="395"/>
      <c r="I6" s="395"/>
      <c r="J6" s="395"/>
      <c r="K6" s="395"/>
      <c r="L6" s="395"/>
      <c r="M6" s="395"/>
      <c r="N6" s="395"/>
    </row>
    <row r="7" spans="1:14" ht="21" thickBot="1" x14ac:dyDescent="0.45">
      <c r="A7" s="396"/>
      <c r="B7" s="396"/>
      <c r="C7" s="396"/>
      <c r="D7" s="396"/>
      <c r="E7" s="396"/>
      <c r="F7" s="396"/>
      <c r="G7" s="396"/>
      <c r="H7" s="396"/>
      <c r="I7" s="396"/>
      <c r="J7" s="396"/>
      <c r="K7" s="396"/>
      <c r="L7" s="396"/>
      <c r="M7" s="396"/>
      <c r="N7" s="396"/>
    </row>
    <row r="8" spans="1:14" ht="21.75" customHeight="1" x14ac:dyDescent="0.45">
      <c r="A8" s="398" t="str">
        <f>"การนำส่งเงินสมทบสำหรับค่าจ้างเดือน  "&amp;TEXT(CompanyProfile!C12," ดดดด  พ.ศ. bbbb")</f>
        <v>การนำส่งเงินสมทบสำหรับค่าจ้างเดือน   มีนาคม  พ.ศ. 2560</v>
      </c>
      <c r="B8" s="399"/>
      <c r="C8" s="400"/>
      <c r="D8" s="401"/>
      <c r="E8" s="402"/>
      <c r="G8" s="780" t="s">
        <v>4</v>
      </c>
      <c r="H8" s="781"/>
      <c r="I8" s="781"/>
      <c r="J8" s="781"/>
      <c r="K8" s="782"/>
    </row>
    <row r="9" spans="1:14" x14ac:dyDescent="0.4">
      <c r="A9" s="783" t="s">
        <v>168</v>
      </c>
      <c r="B9" s="784"/>
      <c r="C9" s="784" t="s">
        <v>142</v>
      </c>
      <c r="D9" s="784"/>
      <c r="E9" s="785"/>
      <c r="G9" s="762" t="s">
        <v>5</v>
      </c>
      <c r="H9" s="763"/>
      <c r="I9" s="763"/>
      <c r="J9" s="763"/>
      <c r="K9" s="764"/>
    </row>
    <row r="10" spans="1:14" x14ac:dyDescent="0.4">
      <c r="A10" s="783"/>
      <c r="B10" s="784"/>
      <c r="C10" s="786" t="s">
        <v>146</v>
      </c>
      <c r="D10" s="786"/>
      <c r="E10" s="403" t="s">
        <v>147</v>
      </c>
      <c r="G10" s="762" t="s">
        <v>6</v>
      </c>
      <c r="H10" s="763"/>
      <c r="I10" s="763"/>
      <c r="J10" s="763"/>
      <c r="K10" s="764"/>
    </row>
    <row r="11" spans="1:14" ht="22.5" x14ac:dyDescent="0.45">
      <c r="A11" s="404" t="s">
        <v>7</v>
      </c>
      <c r="B11" s="405" t="s">
        <v>8</v>
      </c>
      <c r="C11" s="406"/>
      <c r="D11" s="407">
        <f>SUM(สาขา1!J:J)</f>
        <v>588920</v>
      </c>
      <c r="E11" s="408" t="s">
        <v>150</v>
      </c>
      <c r="G11" s="762" t="s">
        <v>9</v>
      </c>
      <c r="H11" s="763"/>
      <c r="I11" s="763"/>
      <c r="J11" s="763"/>
      <c r="K11" s="764"/>
    </row>
    <row r="12" spans="1:14" ht="22.5" x14ac:dyDescent="0.45">
      <c r="A12" s="404" t="s">
        <v>10</v>
      </c>
      <c r="B12" s="405" t="s">
        <v>11</v>
      </c>
      <c r="C12" s="409"/>
      <c r="D12" s="410">
        <f>SUM(สาขา1!K:K)</f>
        <v>10278</v>
      </c>
      <c r="E12" s="408" t="s">
        <v>150</v>
      </c>
      <c r="G12" s="762" t="s">
        <v>12</v>
      </c>
      <c r="H12" s="763"/>
      <c r="I12" s="763"/>
      <c r="J12" s="763"/>
      <c r="K12" s="764"/>
    </row>
    <row r="13" spans="1:14" ht="22.5" x14ac:dyDescent="0.45">
      <c r="A13" s="404" t="s">
        <v>13</v>
      </c>
      <c r="B13" s="405" t="s">
        <v>14</v>
      </c>
      <c r="C13" s="409"/>
      <c r="D13" s="410">
        <f>D12</f>
        <v>10278</v>
      </c>
      <c r="E13" s="408" t="s">
        <v>150</v>
      </c>
      <c r="G13" s="771" t="s">
        <v>15</v>
      </c>
      <c r="H13" s="772"/>
      <c r="I13" s="772"/>
      <c r="J13" s="772"/>
      <c r="K13" s="773"/>
    </row>
    <row r="14" spans="1:14" ht="22.5" x14ac:dyDescent="0.45">
      <c r="A14" s="404" t="s">
        <v>16</v>
      </c>
      <c r="B14" s="405" t="s">
        <v>17</v>
      </c>
      <c r="C14" s="409"/>
      <c r="D14" s="410">
        <f>SUM(D12:D13)</f>
        <v>20556</v>
      </c>
      <c r="E14" s="408" t="s">
        <v>150</v>
      </c>
      <c r="G14" s="774" t="s">
        <v>18</v>
      </c>
      <c r="H14" s="775"/>
      <c r="I14" s="775"/>
      <c r="J14" s="775"/>
      <c r="K14" s="776"/>
    </row>
    <row r="15" spans="1:14" x14ac:dyDescent="0.4">
      <c r="A15" s="404"/>
      <c r="B15" s="768" t="str">
        <f>"="&amp;BAHTTEXT(D14)&amp;"="</f>
        <v>=สองหมื่นห้าร้อยห้าสิบหกบาทถ้วน=</v>
      </c>
      <c r="C15" s="769"/>
      <c r="D15" s="769"/>
      <c r="E15" s="770"/>
      <c r="G15" s="762" t="s">
        <v>5</v>
      </c>
      <c r="H15" s="763"/>
      <c r="I15" s="763"/>
      <c r="J15" s="763"/>
      <c r="K15" s="764"/>
    </row>
    <row r="16" spans="1:14" ht="21" thickBot="1" x14ac:dyDescent="0.45">
      <c r="A16" s="411" t="s">
        <v>19</v>
      </c>
      <c r="B16" s="412" t="s">
        <v>20</v>
      </c>
      <c r="C16" s="413"/>
      <c r="D16" s="414">
        <f>COUNT(สาขา1!J:J)</f>
        <v>15</v>
      </c>
      <c r="E16" s="415" t="s">
        <v>21</v>
      </c>
      <c r="G16" s="762" t="s">
        <v>22</v>
      </c>
      <c r="H16" s="763"/>
      <c r="I16" s="763"/>
      <c r="J16" s="763"/>
      <c r="K16" s="764"/>
    </row>
    <row r="17" spans="1:11" x14ac:dyDescent="0.4">
      <c r="A17" s="397" t="s">
        <v>23</v>
      </c>
      <c r="G17" s="762" t="s">
        <v>24</v>
      </c>
      <c r="H17" s="763"/>
      <c r="I17" s="763"/>
      <c r="J17" s="763"/>
      <c r="K17" s="764"/>
    </row>
    <row r="18" spans="1:11" x14ac:dyDescent="0.4">
      <c r="A18" s="397" t="s">
        <v>25</v>
      </c>
      <c r="G18" s="765"/>
      <c r="H18" s="766"/>
      <c r="I18" s="766"/>
      <c r="J18" s="766"/>
      <c r="K18" s="767"/>
    </row>
    <row r="19" spans="1:11" x14ac:dyDescent="0.4">
      <c r="B19" s="397" t="s">
        <v>26</v>
      </c>
      <c r="C19" s="397" t="s">
        <v>27</v>
      </c>
      <c r="G19" s="762" t="s">
        <v>12</v>
      </c>
      <c r="H19" s="763"/>
      <c r="I19" s="763"/>
      <c r="J19" s="763"/>
      <c r="K19" s="764"/>
    </row>
    <row r="20" spans="1:11" x14ac:dyDescent="0.4">
      <c r="B20" s="397" t="s">
        <v>28</v>
      </c>
      <c r="C20" s="397" t="s">
        <v>29</v>
      </c>
      <c r="G20" s="771" t="s">
        <v>30</v>
      </c>
      <c r="H20" s="772"/>
      <c r="I20" s="772"/>
      <c r="J20" s="772"/>
      <c r="K20" s="773"/>
    </row>
    <row r="21" spans="1:11" x14ac:dyDescent="0.4">
      <c r="B21" s="397" t="s">
        <v>31</v>
      </c>
      <c r="C21" s="397" t="s">
        <v>32</v>
      </c>
    </row>
    <row r="22" spans="1:11" x14ac:dyDescent="0.4">
      <c r="B22" s="416"/>
    </row>
    <row r="23" spans="1:11" x14ac:dyDescent="0.4">
      <c r="A23" s="394" t="s">
        <v>33</v>
      </c>
      <c r="B23" s="417"/>
      <c r="C23" s="397" t="s">
        <v>34</v>
      </c>
    </row>
    <row r="24" spans="1:11" x14ac:dyDescent="0.4">
      <c r="B24" s="680" t="s">
        <v>503</v>
      </c>
    </row>
    <row r="25" spans="1:11" x14ac:dyDescent="0.4">
      <c r="A25" s="394" t="s">
        <v>35</v>
      </c>
      <c r="B25" s="416" t="s">
        <v>36</v>
      </c>
    </row>
    <row r="26" spans="1:11" x14ac:dyDescent="0.4">
      <c r="B26" s="397" t="s">
        <v>430</v>
      </c>
    </row>
  </sheetData>
  <mergeCells count="24">
    <mergeCell ref="G19:K19"/>
    <mergeCell ref="G17:K17"/>
    <mergeCell ref="G20:K20"/>
    <mergeCell ref="A1:K1"/>
    <mergeCell ref="A5:I5"/>
    <mergeCell ref="J5:K5"/>
    <mergeCell ref="G8:K8"/>
    <mergeCell ref="I3:K3"/>
    <mergeCell ref="A4:D4"/>
    <mergeCell ref="I4:K4"/>
    <mergeCell ref="A9:B9"/>
    <mergeCell ref="C9:E9"/>
    <mergeCell ref="G9:K9"/>
    <mergeCell ref="A10:B10"/>
    <mergeCell ref="C10:D10"/>
    <mergeCell ref="G10:K10"/>
    <mergeCell ref="G11:K11"/>
    <mergeCell ref="G12:K12"/>
    <mergeCell ref="G18:K18"/>
    <mergeCell ref="B15:E15"/>
    <mergeCell ref="G15:K15"/>
    <mergeCell ref="G16:K16"/>
    <mergeCell ref="G13:K13"/>
    <mergeCell ref="G14:K14"/>
  </mergeCells>
  <phoneticPr fontId="0" type="noConversion"/>
  <printOptions horizontalCentered="1"/>
  <pageMargins left="1.0236220472440944" right="0.51181102362204722" top="0.55118110236220474" bottom="0.39370078740157483" header="0.51181102362204722" footer="0.31496062992125984"/>
  <pageSetup paperSize="9" orientation="landscape" horizontalDpi="180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9">
    <tabColor indexed="21"/>
    <pageSetUpPr fitToPage="1"/>
  </sheetPr>
  <dimension ref="A1:K40"/>
  <sheetViews>
    <sheetView zoomScaleNormal="100" zoomScaleSheetLayoutView="100" workbookViewId="0">
      <selection activeCell="L7" sqref="L7"/>
    </sheetView>
  </sheetViews>
  <sheetFormatPr defaultRowHeight="24" customHeight="1" x14ac:dyDescent="0.5"/>
  <cols>
    <col min="1" max="1" width="7.5703125" customWidth="1"/>
    <col min="2" max="2" width="24.5703125" customWidth="1"/>
    <col min="3" max="3" width="11.42578125" customWidth="1"/>
    <col min="4" max="4" width="20.85546875" customWidth="1"/>
    <col min="5" max="5" width="38.42578125" customWidth="1"/>
    <col min="6" max="6" width="17.140625" customWidth="1"/>
    <col min="7" max="7" width="17.7109375" customWidth="1"/>
    <col min="10" max="11" width="9.140625" hidden="1" customWidth="1"/>
  </cols>
  <sheetData>
    <row r="1" spans="1:11" ht="24" customHeight="1" x14ac:dyDescent="0.5">
      <c r="A1" s="418"/>
      <c r="B1" s="418"/>
      <c r="C1" s="419" t="s">
        <v>47</v>
      </c>
      <c r="D1" s="418"/>
      <c r="E1" s="418"/>
      <c r="F1" s="420"/>
      <c r="G1" s="420" t="s">
        <v>37</v>
      </c>
    </row>
    <row r="2" spans="1:11" ht="24" customHeight="1" x14ac:dyDescent="0.5">
      <c r="A2" s="418" t="str">
        <f>"สำหรับค่าจ้างเดือน  "&amp;TEXT(CompanyProfile!$C$12," ดดดด  พ.ศ. bbbb")</f>
        <v>สำหรับค่าจ้างเดือน   มีนาคม  พ.ศ. 2560</v>
      </c>
      <c r="B2" s="418"/>
      <c r="C2" s="418"/>
      <c r="D2" s="418"/>
      <c r="E2" s="418"/>
      <c r="F2" s="511" t="s">
        <v>38</v>
      </c>
      <c r="G2" s="668">
        <f>CompanyProfile!$C$6</f>
        <v>1234567890</v>
      </c>
    </row>
    <row r="3" spans="1:11" ht="24" customHeight="1" x14ac:dyDescent="0.5">
      <c r="A3" s="418" t="str">
        <f>"ชื่อสถานประกอบการ   "&amp;CompanyProfile!$C$2</f>
        <v>ชื่อสถานประกอบการ   บริษัท ตัวอย่าง จำกัด</v>
      </c>
      <c r="B3" s="418"/>
      <c r="C3" s="418"/>
      <c r="D3" s="418"/>
      <c r="E3" s="418"/>
      <c r="F3" s="420" t="s">
        <v>39</v>
      </c>
      <c r="G3" s="437" t="str">
        <f>'สปส.1-10 ส่วนที่1'!$J$5</f>
        <v>อัตราเงินสมทบ  5%</v>
      </c>
    </row>
    <row r="4" spans="1:11" ht="24" customHeight="1" x14ac:dyDescent="0.5">
      <c r="A4" s="421" t="s">
        <v>40</v>
      </c>
      <c r="B4" s="422" t="s">
        <v>181</v>
      </c>
      <c r="C4" s="422" t="s">
        <v>41</v>
      </c>
      <c r="D4" s="422" t="s">
        <v>77</v>
      </c>
      <c r="E4" s="422" t="s">
        <v>160</v>
      </c>
      <c r="F4" s="423" t="s">
        <v>337</v>
      </c>
      <c r="G4" s="423" t="s">
        <v>204</v>
      </c>
    </row>
    <row r="5" spans="1:11" ht="24" customHeight="1" x14ac:dyDescent="0.5">
      <c r="A5" s="424"/>
      <c r="B5" s="425"/>
      <c r="C5" s="424"/>
      <c r="D5" s="424"/>
      <c r="E5" s="424"/>
      <c r="F5" s="512"/>
      <c r="G5" s="426" t="s">
        <v>42</v>
      </c>
    </row>
    <row r="6" spans="1:11" ht="24" customHeight="1" x14ac:dyDescent="0.5">
      <c r="A6" s="690">
        <v>1</v>
      </c>
      <c r="B6" s="427">
        <v>1234567890123</v>
      </c>
      <c r="C6" s="428" t="s">
        <v>409</v>
      </c>
      <c r="D6" s="428" t="s">
        <v>411</v>
      </c>
      <c r="E6" s="428" t="s">
        <v>444</v>
      </c>
      <c r="F6" s="429">
        <v>157500</v>
      </c>
      <c r="G6" s="429">
        <v>750</v>
      </c>
      <c r="J6">
        <v>157500</v>
      </c>
      <c r="K6">
        <v>750</v>
      </c>
    </row>
    <row r="7" spans="1:11" ht="24" customHeight="1" x14ac:dyDescent="0.5">
      <c r="A7" s="691">
        <v>2</v>
      </c>
      <c r="B7" s="430">
        <v>1234567890123</v>
      </c>
      <c r="C7" s="431" t="s">
        <v>409</v>
      </c>
      <c r="D7" s="431" t="s">
        <v>412</v>
      </c>
      <c r="E7" s="431" t="s">
        <v>445</v>
      </c>
      <c r="F7" s="432">
        <v>95000</v>
      </c>
      <c r="G7" s="429">
        <v>750</v>
      </c>
      <c r="J7">
        <v>95000</v>
      </c>
      <c r="K7">
        <v>750</v>
      </c>
    </row>
    <row r="8" spans="1:11" ht="24" customHeight="1" x14ac:dyDescent="0.5">
      <c r="A8" s="691">
        <v>3</v>
      </c>
      <c r="B8" s="430">
        <v>1234567890123</v>
      </c>
      <c r="C8" s="431" t="s">
        <v>409</v>
      </c>
      <c r="D8" s="431" t="s">
        <v>413</v>
      </c>
      <c r="E8" s="431" t="s">
        <v>446</v>
      </c>
      <c r="F8" s="432">
        <v>12000</v>
      </c>
      <c r="G8" s="429">
        <v>600</v>
      </c>
      <c r="J8">
        <v>12000</v>
      </c>
      <c r="K8">
        <v>600</v>
      </c>
    </row>
    <row r="9" spans="1:11" ht="24" customHeight="1" x14ac:dyDescent="0.5">
      <c r="A9" s="691">
        <v>4</v>
      </c>
      <c r="B9" s="430">
        <v>1234567890123</v>
      </c>
      <c r="C9" s="431" t="s">
        <v>166</v>
      </c>
      <c r="D9" s="431" t="s">
        <v>414</v>
      </c>
      <c r="E9" s="431" t="s">
        <v>447</v>
      </c>
      <c r="F9" s="432">
        <v>38896</v>
      </c>
      <c r="G9" s="429">
        <v>750</v>
      </c>
      <c r="J9">
        <v>38896</v>
      </c>
      <c r="K9">
        <v>750</v>
      </c>
    </row>
    <row r="10" spans="1:11" ht="24" customHeight="1" x14ac:dyDescent="0.5">
      <c r="A10" s="691">
        <v>5</v>
      </c>
      <c r="B10" s="430">
        <v>1234567890123</v>
      </c>
      <c r="C10" s="431" t="s">
        <v>166</v>
      </c>
      <c r="D10" s="431" t="s">
        <v>418</v>
      </c>
      <c r="E10" s="431" t="s">
        <v>455</v>
      </c>
      <c r="F10" s="432">
        <v>6000</v>
      </c>
      <c r="G10" s="429">
        <v>300</v>
      </c>
      <c r="J10">
        <v>6000</v>
      </c>
      <c r="K10">
        <v>300</v>
      </c>
    </row>
    <row r="11" spans="1:11" ht="24" customHeight="1" x14ac:dyDescent="0.5">
      <c r="A11" s="691">
        <v>6</v>
      </c>
      <c r="B11" s="430">
        <v>1234567890123</v>
      </c>
      <c r="C11" s="431" t="s">
        <v>409</v>
      </c>
      <c r="D11" s="431" t="s">
        <v>420</v>
      </c>
      <c r="E11" s="431" t="s">
        <v>457</v>
      </c>
      <c r="F11" s="432">
        <v>45110</v>
      </c>
      <c r="G11" s="429">
        <v>750</v>
      </c>
      <c r="J11">
        <v>45110</v>
      </c>
      <c r="K11">
        <v>750</v>
      </c>
    </row>
    <row r="12" spans="1:11" ht="24" customHeight="1" x14ac:dyDescent="0.5">
      <c r="A12" s="691">
        <v>7</v>
      </c>
      <c r="B12" s="430">
        <v>1234567890123</v>
      </c>
      <c r="C12" s="431" t="s">
        <v>409</v>
      </c>
      <c r="D12" s="431" t="s">
        <v>421</v>
      </c>
      <c r="E12" s="431" t="s">
        <v>458</v>
      </c>
      <c r="F12" s="432">
        <v>7554</v>
      </c>
      <c r="G12" s="429">
        <v>378</v>
      </c>
      <c r="J12">
        <v>7554</v>
      </c>
      <c r="K12">
        <v>378</v>
      </c>
    </row>
    <row r="13" spans="1:11" ht="24" customHeight="1" x14ac:dyDescent="0.5">
      <c r="A13" s="691">
        <v>8</v>
      </c>
      <c r="B13" s="430">
        <v>1234567890123</v>
      </c>
      <c r="C13" s="431" t="s">
        <v>166</v>
      </c>
      <c r="D13" s="431" t="s">
        <v>422</v>
      </c>
      <c r="E13" s="431" t="s">
        <v>459</v>
      </c>
      <c r="F13" s="432">
        <v>29500</v>
      </c>
      <c r="G13" s="429">
        <v>750</v>
      </c>
      <c r="J13">
        <v>29500</v>
      </c>
      <c r="K13">
        <v>750</v>
      </c>
    </row>
    <row r="14" spans="1:11" ht="24" customHeight="1" x14ac:dyDescent="0.5">
      <c r="A14" s="691">
        <v>9</v>
      </c>
      <c r="B14" s="430">
        <v>1234567890123</v>
      </c>
      <c r="C14" s="431" t="s">
        <v>166</v>
      </c>
      <c r="D14" s="431" t="s">
        <v>423</v>
      </c>
      <c r="E14" s="431" t="s">
        <v>460</v>
      </c>
      <c r="F14" s="432">
        <v>18500</v>
      </c>
      <c r="G14" s="429">
        <v>750</v>
      </c>
      <c r="J14">
        <v>18500</v>
      </c>
      <c r="K14">
        <v>750</v>
      </c>
    </row>
    <row r="15" spans="1:11" ht="24" customHeight="1" x14ac:dyDescent="0.5">
      <c r="A15" s="691">
        <v>10</v>
      </c>
      <c r="B15" s="430">
        <v>1234567890123</v>
      </c>
      <c r="C15" s="431" t="s">
        <v>409</v>
      </c>
      <c r="D15" s="431" t="s">
        <v>424</v>
      </c>
      <c r="E15" s="431" t="s">
        <v>461</v>
      </c>
      <c r="F15" s="432">
        <v>15000</v>
      </c>
      <c r="G15" s="429">
        <v>750</v>
      </c>
      <c r="J15">
        <v>15000</v>
      </c>
      <c r="K15">
        <v>750</v>
      </c>
    </row>
    <row r="16" spans="1:11" ht="24" customHeight="1" x14ac:dyDescent="0.5">
      <c r="A16" s="691">
        <v>11</v>
      </c>
      <c r="B16" s="430">
        <v>1234567890123</v>
      </c>
      <c r="C16" s="431" t="s">
        <v>166</v>
      </c>
      <c r="D16" s="431" t="s">
        <v>410</v>
      </c>
      <c r="E16" s="431" t="s">
        <v>462</v>
      </c>
      <c r="F16" s="432">
        <v>40000</v>
      </c>
      <c r="G16" s="429">
        <v>750</v>
      </c>
      <c r="J16">
        <v>40000</v>
      </c>
      <c r="K16">
        <v>750</v>
      </c>
    </row>
    <row r="17" spans="1:11" ht="24" customHeight="1" x14ac:dyDescent="0.5">
      <c r="A17" s="424">
        <v>12</v>
      </c>
      <c r="B17" s="430">
        <v>1234567890123</v>
      </c>
      <c r="C17" s="431" t="s">
        <v>166</v>
      </c>
      <c r="D17" s="431" t="s">
        <v>411</v>
      </c>
      <c r="E17" s="431" t="s">
        <v>463</v>
      </c>
      <c r="F17" s="433">
        <v>35760</v>
      </c>
      <c r="G17" s="429">
        <v>750</v>
      </c>
      <c r="J17">
        <v>35760</v>
      </c>
      <c r="K17">
        <v>750</v>
      </c>
    </row>
    <row r="18" spans="1:11" ht="24" customHeight="1" thickBot="1" x14ac:dyDescent="0.55000000000000004">
      <c r="A18" s="434" t="s">
        <v>43</v>
      </c>
      <c r="B18" s="747" t="s">
        <v>48</v>
      </c>
      <c r="C18" s="747"/>
      <c r="D18" s="747"/>
      <c r="E18" s="748"/>
      <c r="F18" s="435">
        <f>SUM(F6:F17)</f>
        <v>500820</v>
      </c>
      <c r="G18" s="435">
        <f>SUM(G6:G17)</f>
        <v>8028</v>
      </c>
    </row>
    <row r="19" spans="1:11" ht="24" customHeight="1" thickTop="1" x14ac:dyDescent="0.5">
      <c r="A19" s="418"/>
      <c r="B19" s="737" t="s">
        <v>49</v>
      </c>
      <c r="C19" s="737"/>
      <c r="D19" s="737"/>
      <c r="E19" s="737"/>
      <c r="F19" s="436"/>
      <c r="G19" s="436"/>
    </row>
    <row r="20" spans="1:11" ht="24" customHeight="1" x14ac:dyDescent="0.5">
      <c r="A20" s="418"/>
      <c r="B20" s="737" t="s">
        <v>44</v>
      </c>
      <c r="C20" s="737"/>
      <c r="D20" s="737"/>
      <c r="E20" s="737"/>
      <c r="F20" s="738" t="s">
        <v>45</v>
      </c>
      <c r="G20" s="738"/>
    </row>
    <row r="21" spans="1:11" ht="24" customHeight="1" x14ac:dyDescent="0.5">
      <c r="A21" s="418"/>
      <c r="B21" s="418"/>
      <c r="C21" s="419" t="s">
        <v>47</v>
      </c>
      <c r="D21" s="418"/>
      <c r="E21" s="418"/>
      <c r="F21" s="420"/>
      <c r="G21" s="420" t="s">
        <v>37</v>
      </c>
    </row>
    <row r="22" spans="1:11" ht="24" customHeight="1" x14ac:dyDescent="0.5">
      <c r="A22" s="418" t="str">
        <f>"สำหรับค่าจ้างเดือน  "&amp;TEXT(CompanyProfile!$C$12," ดดดด  พ.ศ. bbbb")</f>
        <v>สำหรับค่าจ้างเดือน   มีนาคม  พ.ศ. 2560</v>
      </c>
      <c r="B22" s="418"/>
      <c r="C22" s="418"/>
      <c r="D22" s="418"/>
      <c r="E22" s="418"/>
      <c r="F22" s="511" t="s">
        <v>38</v>
      </c>
      <c r="G22" s="668">
        <f>CompanyProfile!$C$6</f>
        <v>1234567890</v>
      </c>
    </row>
    <row r="23" spans="1:11" ht="24" customHeight="1" x14ac:dyDescent="0.5">
      <c r="A23" s="418" t="str">
        <f>"ชื่อสถานประกอบการ   "&amp;CompanyProfile!$C$2</f>
        <v>ชื่อสถานประกอบการ   บริษัท ตัวอย่าง จำกัด</v>
      </c>
      <c r="B23" s="418"/>
      <c r="C23" s="418"/>
      <c r="D23" s="418"/>
      <c r="E23" s="418"/>
      <c r="F23" s="420" t="s">
        <v>39</v>
      </c>
      <c r="G23" s="437" t="str">
        <f>'สปส.1-10 ส่วนที่1'!$J$5</f>
        <v>อัตราเงินสมทบ  5%</v>
      </c>
    </row>
    <row r="24" spans="1:11" ht="24" customHeight="1" x14ac:dyDescent="0.5">
      <c r="A24" s="421" t="s">
        <v>40</v>
      </c>
      <c r="B24" s="422" t="s">
        <v>181</v>
      </c>
      <c r="C24" s="422" t="s">
        <v>41</v>
      </c>
      <c r="D24" s="422" t="s">
        <v>77</v>
      </c>
      <c r="E24" s="422" t="s">
        <v>160</v>
      </c>
      <c r="F24" s="423" t="s">
        <v>337</v>
      </c>
      <c r="G24" s="423" t="s">
        <v>204</v>
      </c>
    </row>
    <row r="25" spans="1:11" ht="24" customHeight="1" x14ac:dyDescent="0.5">
      <c r="A25" s="424"/>
      <c r="B25" s="425"/>
      <c r="C25" s="424"/>
      <c r="D25" s="424"/>
      <c r="E25" s="424"/>
      <c r="F25" s="512"/>
      <c r="G25" s="426" t="s">
        <v>42</v>
      </c>
    </row>
    <row r="26" spans="1:11" ht="24" customHeight="1" x14ac:dyDescent="0.5">
      <c r="A26" s="690">
        <v>13</v>
      </c>
      <c r="B26" s="427">
        <v>1234567890123</v>
      </c>
      <c r="C26" s="428" t="s">
        <v>166</v>
      </c>
      <c r="D26" s="428" t="s">
        <v>412</v>
      </c>
      <c r="E26" s="428" t="s">
        <v>464</v>
      </c>
      <c r="F26" s="429">
        <v>21550</v>
      </c>
      <c r="G26" s="429">
        <v>750</v>
      </c>
      <c r="J26">
        <v>21550</v>
      </c>
      <c r="K26">
        <v>750</v>
      </c>
    </row>
    <row r="27" spans="1:11" ht="24" customHeight="1" x14ac:dyDescent="0.5">
      <c r="A27" s="691">
        <v>14</v>
      </c>
      <c r="B27" s="430">
        <v>1234567890123</v>
      </c>
      <c r="C27" s="431" t="s">
        <v>166</v>
      </c>
      <c r="D27" s="431" t="s">
        <v>413</v>
      </c>
      <c r="E27" s="431" t="s">
        <v>465</v>
      </c>
      <c r="F27" s="432">
        <v>21550</v>
      </c>
      <c r="G27" s="429">
        <v>750</v>
      </c>
      <c r="J27">
        <v>21550</v>
      </c>
      <c r="K27">
        <v>750</v>
      </c>
    </row>
    <row r="28" spans="1:11" ht="24" customHeight="1" x14ac:dyDescent="0.5">
      <c r="A28" s="691">
        <v>15</v>
      </c>
      <c r="B28" s="430">
        <v>1234567890123</v>
      </c>
      <c r="C28" s="431" t="s">
        <v>166</v>
      </c>
      <c r="D28" s="431" t="s">
        <v>414</v>
      </c>
      <c r="E28" s="431" t="s">
        <v>466</v>
      </c>
      <c r="F28" s="432">
        <v>45000</v>
      </c>
      <c r="G28" s="429">
        <v>750</v>
      </c>
      <c r="J28">
        <v>45000</v>
      </c>
      <c r="K28">
        <v>750</v>
      </c>
    </row>
    <row r="29" spans="1:11" ht="24" customHeight="1" x14ac:dyDescent="0.5">
      <c r="A29" s="691"/>
      <c r="B29" s="430"/>
      <c r="C29" s="431"/>
      <c r="D29" s="431"/>
      <c r="E29" s="431"/>
      <c r="F29" s="432"/>
      <c r="G29" s="429"/>
    </row>
    <row r="30" spans="1:11" ht="24" customHeight="1" x14ac:dyDescent="0.5">
      <c r="A30" s="691"/>
      <c r="B30" s="430"/>
      <c r="C30" s="431"/>
      <c r="D30" s="431"/>
      <c r="E30" s="431"/>
      <c r="F30" s="432"/>
      <c r="G30" s="429"/>
    </row>
    <row r="31" spans="1:11" ht="24" customHeight="1" x14ac:dyDescent="0.5">
      <c r="A31" s="691"/>
      <c r="B31" s="430"/>
      <c r="C31" s="431"/>
      <c r="D31" s="431"/>
      <c r="E31" s="431"/>
      <c r="F31" s="432"/>
      <c r="G31" s="429"/>
    </row>
    <row r="32" spans="1:11" ht="24" customHeight="1" x14ac:dyDescent="0.5">
      <c r="A32" s="691"/>
      <c r="B32" s="430"/>
      <c r="C32" s="431"/>
      <c r="D32" s="431"/>
      <c r="E32" s="431"/>
      <c r="F32" s="432"/>
      <c r="G32" s="429"/>
    </row>
    <row r="33" spans="1:7" ht="24" customHeight="1" x14ac:dyDescent="0.5">
      <c r="A33" s="691"/>
      <c r="B33" s="430"/>
      <c r="C33" s="431"/>
      <c r="D33" s="431"/>
      <c r="E33" s="431"/>
      <c r="F33" s="432"/>
      <c r="G33" s="429"/>
    </row>
    <row r="34" spans="1:7" ht="24" customHeight="1" x14ac:dyDescent="0.5">
      <c r="A34" s="691"/>
      <c r="B34" s="430"/>
      <c r="C34" s="431"/>
      <c r="D34" s="431"/>
      <c r="E34" s="431"/>
      <c r="F34" s="432"/>
      <c r="G34" s="429"/>
    </row>
    <row r="35" spans="1:7" ht="24" customHeight="1" x14ac:dyDescent="0.5">
      <c r="A35" s="691"/>
      <c r="B35" s="430"/>
      <c r="C35" s="431"/>
      <c r="D35" s="431"/>
      <c r="E35" s="431"/>
      <c r="F35" s="432"/>
      <c r="G35" s="429"/>
    </row>
    <row r="36" spans="1:7" ht="24" customHeight="1" x14ac:dyDescent="0.5">
      <c r="A36" s="691"/>
      <c r="B36" s="430"/>
      <c r="C36" s="431"/>
      <c r="D36" s="431"/>
      <c r="E36" s="431"/>
      <c r="F36" s="432"/>
      <c r="G36" s="429"/>
    </row>
    <row r="37" spans="1:7" ht="24" customHeight="1" x14ac:dyDescent="0.5">
      <c r="A37" s="424"/>
      <c r="B37" s="430"/>
      <c r="C37" s="431"/>
      <c r="D37" s="431"/>
      <c r="E37" s="431"/>
      <c r="F37" s="433"/>
      <c r="G37" s="429"/>
    </row>
    <row r="38" spans="1:7" ht="24" customHeight="1" thickBot="1" x14ac:dyDescent="0.55000000000000004">
      <c r="A38" s="434" t="s">
        <v>43</v>
      </c>
      <c r="B38" s="747" t="s">
        <v>48</v>
      </c>
      <c r="C38" s="747"/>
      <c r="D38" s="747"/>
      <c r="E38" s="748"/>
      <c r="F38" s="435">
        <f>SUM(F26:F37)</f>
        <v>88100</v>
      </c>
      <c r="G38" s="435">
        <f>SUM(G26:G37)</f>
        <v>2250</v>
      </c>
    </row>
    <row r="39" spans="1:7" ht="24" customHeight="1" thickTop="1" x14ac:dyDescent="0.5">
      <c r="A39" s="418"/>
      <c r="B39" s="737" t="s">
        <v>49</v>
      </c>
      <c r="C39" s="737"/>
      <c r="D39" s="737"/>
      <c r="E39" s="737"/>
      <c r="F39" s="436"/>
      <c r="G39" s="436"/>
    </row>
    <row r="40" spans="1:7" ht="24" customHeight="1" x14ac:dyDescent="0.5">
      <c r="A40" s="418"/>
      <c r="B40" s="737" t="s">
        <v>44</v>
      </c>
      <c r="C40" s="737"/>
      <c r="D40" s="737"/>
      <c r="E40" s="737"/>
      <c r="F40" s="738" t="s">
        <v>45</v>
      </c>
      <c r="G40" s="738"/>
    </row>
  </sheetData>
  <mergeCells count="8">
    <mergeCell ref="B40:E40"/>
    <mergeCell ref="B18:E18"/>
    <mergeCell ref="F20:G20"/>
    <mergeCell ref="F40:G40"/>
    <mergeCell ref="B19:E19"/>
    <mergeCell ref="B20:E20"/>
    <mergeCell ref="B38:E38"/>
    <mergeCell ref="B39:E39"/>
  </mergeCells>
  <phoneticPr fontId="0" type="noConversion"/>
  <pageMargins left="0.75" right="0.75" top="1" bottom="1" header="0.5" footer="0.5"/>
  <pageSetup paperSize="9" fitToHeight="32" orientation="landscape" horizontalDpi="180" verticalDpi="180" r:id="rId1"/>
  <headerFooter alignWithMargins="0"/>
  <rowBreaks count="13" manualBreakCount="13">
    <brk id="20" max="16383" man="1"/>
    <brk id="40" max="16383" man="1"/>
    <brk id="60" max="16383" man="1"/>
    <brk id="80" max="16383" man="1"/>
    <brk id="100" max="16383" man="1"/>
    <brk id="120" max="16383" man="1"/>
    <brk id="140" max="16383" man="1"/>
    <brk id="160" max="16383" man="1"/>
    <brk id="180" max="16383" man="1"/>
    <brk id="200" max="16383" man="1"/>
    <brk id="220" max="16383" man="1"/>
    <brk id="240" max="16383" man="1"/>
    <brk id="260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1"/>
  </sheetPr>
  <dimension ref="A1:F141"/>
  <sheetViews>
    <sheetView workbookViewId="0">
      <selection activeCell="H5" sqref="H5"/>
    </sheetView>
  </sheetViews>
  <sheetFormatPr defaultRowHeight="21.75" x14ac:dyDescent="0.5"/>
  <cols>
    <col min="1" max="1" width="9.7109375" customWidth="1"/>
    <col min="2" max="3" width="39.140625" customWidth="1"/>
    <col min="4" max="4" width="19.85546875" customWidth="1"/>
    <col min="5" max="5" width="19.7109375" customWidth="1"/>
    <col min="6" max="6" width="20" customWidth="1"/>
  </cols>
  <sheetData>
    <row r="1" spans="1:6" x14ac:dyDescent="0.5">
      <c r="A1" s="464"/>
      <c r="B1" s="464"/>
      <c r="C1" s="464"/>
      <c r="D1" s="464"/>
      <c r="E1" s="464"/>
      <c r="F1" s="465" t="s">
        <v>354</v>
      </c>
    </row>
    <row r="2" spans="1:6" ht="24.75" customHeight="1" x14ac:dyDescent="0.5">
      <c r="A2" s="742" t="s">
        <v>355</v>
      </c>
      <c r="B2" s="742"/>
      <c r="C2" s="742"/>
      <c r="D2" s="742"/>
      <c r="E2" s="742"/>
      <c r="F2" s="742"/>
    </row>
    <row r="3" spans="1:6" ht="24.75" customHeight="1" x14ac:dyDescent="0.5">
      <c r="A3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.........................บริษัท ตัวอย่าง จำกัด............................................................................  เลขที่บัญชี ............1234567890....................</v>
      </c>
      <c r="B3" s="464"/>
      <c r="C3" s="464"/>
      <c r="D3" s="464"/>
      <c r="E3" s="464"/>
      <c r="F3" s="464"/>
    </row>
    <row r="4" spans="1:6" ht="24.75" customHeight="1" x14ac:dyDescent="0.5">
      <c r="A4" s="464" t="s">
        <v>356</v>
      </c>
      <c r="B4" s="464"/>
      <c r="C4" s="464"/>
      <c r="D4" s="464"/>
      <c r="E4" s="464"/>
      <c r="F4" s="464"/>
    </row>
    <row r="5" spans="1:6" ht="24.75" customHeight="1" x14ac:dyDescent="0.5">
      <c r="A5" s="464" t="s">
        <v>357</v>
      </c>
      <c r="B5" s="464"/>
      <c r="C5" s="464"/>
      <c r="D5" s="464"/>
      <c r="E5" s="464"/>
      <c r="F5" s="464"/>
    </row>
    <row r="6" spans="1:6" ht="24.75" customHeight="1" x14ac:dyDescent="0.5">
      <c r="A6" s="464" t="s">
        <v>358</v>
      </c>
      <c r="B6" s="464"/>
      <c r="C6" s="464"/>
      <c r="D6" s="464"/>
      <c r="E6" s="466"/>
      <c r="F6" s="464"/>
    </row>
    <row r="7" spans="1:6" x14ac:dyDescent="0.5">
      <c r="A7" s="467" t="s">
        <v>120</v>
      </c>
      <c r="B7" s="739" t="s">
        <v>181</v>
      </c>
      <c r="C7" s="744" t="s">
        <v>359</v>
      </c>
      <c r="D7" s="467" t="s">
        <v>360</v>
      </c>
      <c r="E7" s="468" t="s">
        <v>46</v>
      </c>
      <c r="F7" s="467" t="s">
        <v>46</v>
      </c>
    </row>
    <row r="8" spans="1:6" x14ac:dyDescent="0.5">
      <c r="A8" s="469" t="s">
        <v>126</v>
      </c>
      <c r="B8" s="743"/>
      <c r="C8" s="745"/>
      <c r="D8" s="469" t="s">
        <v>361</v>
      </c>
      <c r="E8" s="470" t="s">
        <v>362</v>
      </c>
      <c r="F8" s="469" t="s">
        <v>363</v>
      </c>
    </row>
    <row r="9" spans="1:6" x14ac:dyDescent="0.5">
      <c r="A9" s="471"/>
      <c r="B9" s="740"/>
      <c r="C9" s="746"/>
      <c r="D9" s="472"/>
      <c r="E9" s="473" t="s">
        <v>364</v>
      </c>
      <c r="F9" s="471" t="s">
        <v>365</v>
      </c>
    </row>
    <row r="10" spans="1:6" ht="21" customHeight="1" x14ac:dyDescent="0.5">
      <c r="A10" s="474">
        <v>1</v>
      </c>
      <c r="B10" s="475">
        <v>1234567890123</v>
      </c>
      <c r="C10" s="476" t="s">
        <v>472</v>
      </c>
      <c r="D10" s="477">
        <v>42795</v>
      </c>
      <c r="E10" s="478"/>
      <c r="F10" s="478"/>
    </row>
    <row r="11" spans="1:6" ht="21" customHeight="1" x14ac:dyDescent="0.5">
      <c r="A11" s="480">
        <v>2</v>
      </c>
      <c r="B11" s="481">
        <v>1234567890123</v>
      </c>
      <c r="C11" s="482" t="s">
        <v>473</v>
      </c>
      <c r="D11" s="483">
        <v>42795</v>
      </c>
      <c r="E11" s="484"/>
      <c r="F11" s="484"/>
    </row>
    <row r="12" spans="1:6" ht="21" customHeight="1" x14ac:dyDescent="0.5">
      <c r="A12" s="480">
        <v>3</v>
      </c>
      <c r="B12" s="481">
        <v>1234567890123</v>
      </c>
      <c r="C12" s="482" t="s">
        <v>474</v>
      </c>
      <c r="D12" s="483">
        <v>42796</v>
      </c>
      <c r="E12" s="484"/>
      <c r="F12" s="484"/>
    </row>
    <row r="13" spans="1:6" ht="21" customHeight="1" x14ac:dyDescent="0.5">
      <c r="A13" s="480">
        <v>4</v>
      </c>
      <c r="B13" s="481">
        <v>1234567890123</v>
      </c>
      <c r="C13" s="482" t="s">
        <v>475</v>
      </c>
      <c r="D13" s="483">
        <v>42797</v>
      </c>
      <c r="E13" s="484"/>
      <c r="F13" s="484"/>
    </row>
    <row r="14" spans="1:6" ht="21" customHeight="1" x14ac:dyDescent="0.5">
      <c r="A14" s="480"/>
      <c r="B14" s="481"/>
      <c r="C14" s="482"/>
      <c r="D14" s="483"/>
      <c r="E14" s="484"/>
      <c r="F14" s="484"/>
    </row>
    <row r="15" spans="1:6" ht="21" customHeight="1" x14ac:dyDescent="0.5">
      <c r="A15" s="480"/>
      <c r="B15" s="481"/>
      <c r="C15" s="482"/>
      <c r="D15" s="483"/>
      <c r="E15" s="484"/>
      <c r="F15" s="484"/>
    </row>
    <row r="16" spans="1:6" ht="21" customHeight="1" x14ac:dyDescent="0.5">
      <c r="A16" s="485"/>
      <c r="B16" s="486"/>
      <c r="C16" s="487"/>
      <c r="D16" s="488"/>
      <c r="E16" s="487"/>
      <c r="F16" s="487"/>
    </row>
    <row r="17" spans="1:6" x14ac:dyDescent="0.5">
      <c r="A17" s="464"/>
      <c r="B17" s="464"/>
      <c r="C17" s="464"/>
      <c r="D17" s="464"/>
      <c r="E17" s="464"/>
      <c r="F17" s="464"/>
    </row>
    <row r="18" spans="1:6" x14ac:dyDescent="0.5">
      <c r="A18" s="464"/>
      <c r="B18" s="464"/>
      <c r="C18" s="464"/>
      <c r="D18" s="464"/>
      <c r="E18" s="464"/>
      <c r="F18" s="464"/>
    </row>
    <row r="19" spans="1:6" x14ac:dyDescent="0.5">
      <c r="A19" s="464" t="s">
        <v>43</v>
      </c>
      <c r="B19" s="464" t="s">
        <v>366</v>
      </c>
      <c r="C19" s="464"/>
      <c r="D19" s="464" t="s">
        <v>367</v>
      </c>
      <c r="E19" s="464"/>
      <c r="F19" s="464"/>
    </row>
    <row r="20" spans="1:6" x14ac:dyDescent="0.5">
      <c r="A20" s="464"/>
      <c r="B20" s="464" t="s">
        <v>368</v>
      </c>
      <c r="C20" s="464"/>
      <c r="D20" s="464"/>
      <c r="E20" s="464"/>
      <c r="F20" s="464"/>
    </row>
    <row r="21" spans="1:6" x14ac:dyDescent="0.5">
      <c r="A21" s="464"/>
      <c r="B21" s="464"/>
      <c r="C21" s="464"/>
      <c r="D21" s="464"/>
      <c r="E21" s="464"/>
      <c r="F21" s="464"/>
    </row>
    <row r="22" spans="1:6" x14ac:dyDescent="0.5">
      <c r="A22" s="464"/>
      <c r="B22" s="464" t="s">
        <v>369</v>
      </c>
      <c r="C22" s="489" t="s">
        <v>33</v>
      </c>
      <c r="D22" s="464" t="s">
        <v>370</v>
      </c>
      <c r="E22" s="464"/>
      <c r="F22" s="464"/>
    </row>
    <row r="23" spans="1:6" x14ac:dyDescent="0.5">
      <c r="A23" s="464"/>
      <c r="B23" s="464" t="s">
        <v>371</v>
      </c>
      <c r="C23" s="464"/>
      <c r="D23" s="464" t="s">
        <v>496</v>
      </c>
      <c r="E23" s="464"/>
      <c r="F23" s="464"/>
    </row>
    <row r="24" spans="1:6" x14ac:dyDescent="0.5">
      <c r="A24" s="464"/>
      <c r="B24" s="464" t="s">
        <v>372</v>
      </c>
      <c r="C24" s="464"/>
      <c r="D24" s="464" t="s">
        <v>498</v>
      </c>
      <c r="E24" s="464"/>
      <c r="F24" s="464"/>
    </row>
    <row r="25" spans="1:6" x14ac:dyDescent="0.5">
      <c r="A25" s="464"/>
      <c r="B25" s="464" t="s">
        <v>373</v>
      </c>
      <c r="C25" s="464"/>
      <c r="D25" s="464" t="s">
        <v>374</v>
      </c>
      <c r="E25" s="464"/>
      <c r="F25" s="464"/>
    </row>
    <row r="27" spans="1:6" ht="24.75" customHeight="1" x14ac:dyDescent="0.5"/>
    <row r="28" spans="1:6" ht="24.75" customHeight="1" x14ac:dyDescent="0.5"/>
    <row r="29" spans="1:6" ht="24.75" customHeight="1" x14ac:dyDescent="0.5"/>
    <row r="30" spans="1:6" ht="24.75" customHeight="1" x14ac:dyDescent="0.5"/>
    <row r="31" spans="1:6" ht="24.75" customHeight="1" x14ac:dyDescent="0.5"/>
    <row r="35" ht="21" customHeight="1" x14ac:dyDescent="0.5"/>
    <row r="36" ht="21" customHeight="1" x14ac:dyDescent="0.5"/>
    <row r="37" ht="21" customHeight="1" x14ac:dyDescent="0.5"/>
    <row r="38" ht="21" customHeight="1" x14ac:dyDescent="0.5"/>
    <row r="39" ht="21" customHeight="1" x14ac:dyDescent="0.5"/>
    <row r="40" ht="21" customHeight="1" x14ac:dyDescent="0.5"/>
    <row r="41" ht="21" customHeight="1" x14ac:dyDescent="0.5"/>
    <row r="52" ht="24.75" customHeight="1" x14ac:dyDescent="0.5"/>
    <row r="53" ht="24.75" customHeight="1" x14ac:dyDescent="0.5"/>
    <row r="54" ht="24.75" customHeight="1" x14ac:dyDescent="0.5"/>
    <row r="55" ht="24.75" customHeight="1" x14ac:dyDescent="0.5"/>
    <row r="56" ht="24.75" customHeight="1" x14ac:dyDescent="0.5"/>
    <row r="60" ht="21" customHeight="1" x14ac:dyDescent="0.5"/>
    <row r="61" ht="21" customHeight="1" x14ac:dyDescent="0.5"/>
    <row r="62" ht="21" customHeight="1" x14ac:dyDescent="0.5"/>
    <row r="63" ht="21" customHeight="1" x14ac:dyDescent="0.5"/>
    <row r="64" ht="21" customHeight="1" x14ac:dyDescent="0.5"/>
    <row r="65" ht="21" customHeight="1" x14ac:dyDescent="0.5"/>
    <row r="66" ht="21" customHeight="1" x14ac:dyDescent="0.5"/>
    <row r="77" ht="24.75" customHeight="1" x14ac:dyDescent="0.5"/>
    <row r="78" ht="24.75" customHeight="1" x14ac:dyDescent="0.5"/>
    <row r="79" ht="24.75" customHeight="1" x14ac:dyDescent="0.5"/>
    <row r="80" ht="24.75" customHeight="1" x14ac:dyDescent="0.5"/>
    <row r="81" ht="24.75" customHeight="1" x14ac:dyDescent="0.5"/>
    <row r="85" ht="21" customHeight="1" x14ac:dyDescent="0.5"/>
    <row r="86" ht="21" customHeight="1" x14ac:dyDescent="0.5"/>
    <row r="87" ht="21" customHeight="1" x14ac:dyDescent="0.5"/>
    <row r="88" ht="21" customHeight="1" x14ac:dyDescent="0.5"/>
    <row r="89" ht="21" customHeight="1" x14ac:dyDescent="0.5"/>
    <row r="90" ht="21" customHeight="1" x14ac:dyDescent="0.5"/>
    <row r="91" ht="21" customHeight="1" x14ac:dyDescent="0.5"/>
    <row r="102" ht="24.75" customHeight="1" x14ac:dyDescent="0.5"/>
    <row r="103" ht="24.75" customHeight="1" x14ac:dyDescent="0.5"/>
    <row r="104" ht="24.75" customHeight="1" x14ac:dyDescent="0.5"/>
    <row r="105" ht="24.75" customHeight="1" x14ac:dyDescent="0.5"/>
    <row r="106" ht="24.75" customHeight="1" x14ac:dyDescent="0.5"/>
    <row r="110" ht="21" customHeight="1" x14ac:dyDescent="0.5"/>
    <row r="111" ht="21" customHeight="1" x14ac:dyDescent="0.5"/>
    <row r="112" ht="21" customHeight="1" x14ac:dyDescent="0.5"/>
    <row r="113" ht="21" customHeight="1" x14ac:dyDescent="0.5"/>
    <row r="114" ht="21" customHeight="1" x14ac:dyDescent="0.5"/>
    <row r="115" ht="21" customHeight="1" x14ac:dyDescent="0.5"/>
    <row r="116" ht="21" customHeight="1" x14ac:dyDescent="0.5"/>
    <row r="127" ht="24.75" customHeight="1" x14ac:dyDescent="0.5"/>
    <row r="128" ht="24.75" customHeight="1" x14ac:dyDescent="0.5"/>
    <row r="129" ht="24.75" customHeight="1" x14ac:dyDescent="0.5"/>
    <row r="130" ht="24.75" customHeight="1" x14ac:dyDescent="0.5"/>
    <row r="131" ht="24.75" customHeight="1" x14ac:dyDescent="0.5"/>
    <row r="135" ht="21" customHeight="1" x14ac:dyDescent="0.5"/>
    <row r="136" ht="21" customHeight="1" x14ac:dyDescent="0.5"/>
    <row r="137" ht="21" customHeight="1" x14ac:dyDescent="0.5"/>
    <row r="138" ht="21" customHeight="1" x14ac:dyDescent="0.5"/>
    <row r="139" ht="21" customHeight="1" x14ac:dyDescent="0.5"/>
    <row r="140" ht="21" customHeight="1" x14ac:dyDescent="0.5"/>
    <row r="141" ht="21" customHeight="1" x14ac:dyDescent="0.5"/>
  </sheetData>
  <mergeCells count="3">
    <mergeCell ref="A2:F2"/>
    <mergeCell ref="B7:B9"/>
    <mergeCell ref="C7:C9"/>
  </mergeCells>
  <phoneticPr fontId="61" type="noConversion"/>
  <printOptions horizontalCentered="1"/>
  <pageMargins left="0.27559055118110237" right="0.19685039370078741" top="0.55118110236220474" bottom="0.35433070866141736" header="0.35433070866141736" footer="0.15748031496062992"/>
  <pageSetup paperSize="9" orientation="landscape" r:id="rId1"/>
  <headerFooter alignWithMargins="0"/>
  <rowBreaks count="1" manualBreakCount="1">
    <brk id="25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1"/>
  </sheetPr>
  <dimension ref="A1:J141"/>
  <sheetViews>
    <sheetView workbookViewId="0">
      <selection activeCell="M6" sqref="M6"/>
    </sheetView>
  </sheetViews>
  <sheetFormatPr defaultRowHeight="21.75" x14ac:dyDescent="0.5"/>
  <cols>
    <col min="1" max="1" width="9.7109375" customWidth="1"/>
    <col min="2" max="2" width="43.42578125" customWidth="1"/>
    <col min="3" max="3" width="41.7109375" customWidth="1"/>
    <col min="4" max="4" width="19.28515625" bestFit="1" customWidth="1"/>
    <col min="5" max="10" width="5.42578125" customWidth="1"/>
  </cols>
  <sheetData>
    <row r="1" spans="1:10" x14ac:dyDescent="0.5">
      <c r="A1" s="464"/>
      <c r="B1" s="464"/>
      <c r="C1" s="464"/>
      <c r="D1" s="464"/>
      <c r="E1" s="464"/>
      <c r="F1" s="464"/>
      <c r="G1" s="464"/>
      <c r="H1" s="464"/>
      <c r="I1" s="479" t="s">
        <v>375</v>
      </c>
      <c r="J1" s="464"/>
    </row>
    <row r="2" spans="1:10" ht="24.75" customHeight="1" x14ac:dyDescent="0.5">
      <c r="A2" s="742" t="s">
        <v>376</v>
      </c>
      <c r="B2" s="742"/>
      <c r="C2" s="742"/>
      <c r="D2" s="742"/>
      <c r="E2" s="742"/>
      <c r="F2" s="742"/>
      <c r="G2" s="742"/>
      <c r="H2" s="742"/>
      <c r="I2" s="742"/>
      <c r="J2" s="742"/>
    </row>
    <row r="3" spans="1:10" x14ac:dyDescent="0.5">
      <c r="A3" s="464"/>
      <c r="B3" s="464"/>
      <c r="C3" s="464"/>
      <c r="D3" s="464"/>
      <c r="E3" s="464"/>
      <c r="F3" s="464"/>
      <c r="G3" s="464"/>
      <c r="H3" s="464"/>
      <c r="I3" s="464"/>
      <c r="J3" s="464"/>
    </row>
    <row r="4" spans="1:10" ht="24.75" customHeight="1" x14ac:dyDescent="0.5">
      <c r="A4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.........................บริษัท ตัวอย่าง จำกัด............................................................................  เลขที่บัญชี ............1234567890....................</v>
      </c>
      <c r="B4" s="464"/>
      <c r="C4" s="464"/>
      <c r="D4" s="464"/>
      <c r="E4" s="464"/>
      <c r="F4" s="464"/>
      <c r="G4" s="464"/>
      <c r="H4" s="464"/>
      <c r="I4" s="464"/>
      <c r="J4" s="464"/>
    </row>
    <row r="5" spans="1:10" ht="24.75" customHeight="1" x14ac:dyDescent="0.5">
      <c r="A5" s="464" t="s">
        <v>356</v>
      </c>
      <c r="B5" s="464"/>
      <c r="C5" s="464"/>
      <c r="D5" s="464"/>
      <c r="E5" s="464"/>
      <c r="F5" s="464"/>
      <c r="G5" s="464"/>
      <c r="H5" s="464"/>
      <c r="I5" s="464"/>
      <c r="J5" s="464"/>
    </row>
    <row r="6" spans="1:10" ht="24.75" customHeight="1" x14ac:dyDescent="0.5">
      <c r="A6" s="464" t="s">
        <v>357</v>
      </c>
      <c r="B6" s="464"/>
      <c r="C6" s="464"/>
      <c r="D6" s="464"/>
      <c r="E6" s="464"/>
      <c r="F6" s="464"/>
      <c r="G6" s="464"/>
      <c r="H6" s="464"/>
      <c r="I6" s="464"/>
      <c r="J6" s="464"/>
    </row>
    <row r="7" spans="1:10" ht="24.75" customHeight="1" x14ac:dyDescent="0.5">
      <c r="A7" s="464" t="s">
        <v>358</v>
      </c>
      <c r="B7" s="464"/>
      <c r="C7" s="464"/>
      <c r="D7" s="464"/>
      <c r="E7" s="466"/>
      <c r="F7" s="464"/>
      <c r="G7" s="464"/>
      <c r="H7" s="464"/>
      <c r="I7" s="464"/>
      <c r="J7" s="464"/>
    </row>
    <row r="8" spans="1:10" x14ac:dyDescent="0.5">
      <c r="A8" s="467" t="s">
        <v>120</v>
      </c>
      <c r="B8" s="739" t="s">
        <v>181</v>
      </c>
      <c r="C8" s="739" t="s">
        <v>359</v>
      </c>
      <c r="D8" s="467" t="s">
        <v>360</v>
      </c>
      <c r="E8" s="741" t="s">
        <v>377</v>
      </c>
      <c r="F8" s="741"/>
      <c r="G8" s="741"/>
      <c r="H8" s="741"/>
      <c r="I8" s="741"/>
      <c r="J8" s="741"/>
    </row>
    <row r="9" spans="1:10" x14ac:dyDescent="0.5">
      <c r="A9" s="471" t="s">
        <v>126</v>
      </c>
      <c r="B9" s="740"/>
      <c r="C9" s="740"/>
      <c r="D9" s="471" t="s">
        <v>378</v>
      </c>
      <c r="E9" s="471">
        <v>1</v>
      </c>
      <c r="F9" s="471">
        <v>2</v>
      </c>
      <c r="G9" s="471">
        <v>3</v>
      </c>
      <c r="H9" s="471">
        <v>4</v>
      </c>
      <c r="I9" s="471">
        <v>5</v>
      </c>
      <c r="J9" s="471">
        <v>6</v>
      </c>
    </row>
    <row r="10" spans="1:10" ht="22.5" customHeight="1" x14ac:dyDescent="0.5">
      <c r="A10" s="474">
        <v>1</v>
      </c>
      <c r="B10" s="475">
        <v>1234567890123</v>
      </c>
      <c r="C10" s="476" t="s">
        <v>542</v>
      </c>
      <c r="D10" s="490">
        <v>42795</v>
      </c>
      <c r="E10" s="474" t="s">
        <v>519</v>
      </c>
      <c r="F10" s="476"/>
      <c r="G10" s="476"/>
      <c r="H10" s="476"/>
      <c r="I10" s="476"/>
      <c r="J10" s="476"/>
    </row>
    <row r="11" spans="1:10" ht="22.5" customHeight="1" x14ac:dyDescent="0.5">
      <c r="A11" s="480">
        <v>2</v>
      </c>
      <c r="B11" s="481">
        <v>1234567890123</v>
      </c>
      <c r="C11" s="482" t="s">
        <v>543</v>
      </c>
      <c r="D11" s="483">
        <v>42796</v>
      </c>
      <c r="E11" s="480" t="s">
        <v>519</v>
      </c>
      <c r="F11" s="482"/>
      <c r="G11" s="482"/>
      <c r="H11" s="482"/>
      <c r="I11" s="482"/>
      <c r="J11" s="482"/>
    </row>
    <row r="12" spans="1:10" ht="22.5" customHeight="1" x14ac:dyDescent="0.5">
      <c r="A12" s="480">
        <v>3</v>
      </c>
      <c r="B12" s="481">
        <v>1234567890123</v>
      </c>
      <c r="C12" s="482" t="s">
        <v>518</v>
      </c>
      <c r="D12" s="483">
        <v>42797</v>
      </c>
      <c r="E12" s="480" t="s">
        <v>519</v>
      </c>
      <c r="F12" s="482"/>
      <c r="G12" s="482"/>
      <c r="H12" s="482"/>
      <c r="I12" s="482"/>
      <c r="J12" s="482"/>
    </row>
    <row r="13" spans="1:10" ht="22.5" customHeight="1" x14ac:dyDescent="0.5">
      <c r="A13" s="480">
        <v>4</v>
      </c>
      <c r="B13" s="481">
        <v>1234567890123</v>
      </c>
      <c r="C13" s="482" t="s">
        <v>520</v>
      </c>
      <c r="D13" s="483">
        <v>42798</v>
      </c>
      <c r="E13" s="480" t="s">
        <v>519</v>
      </c>
      <c r="F13" s="482"/>
      <c r="G13" s="482"/>
      <c r="H13" s="482"/>
      <c r="I13" s="482"/>
      <c r="J13" s="482"/>
    </row>
    <row r="14" spans="1:10" ht="22.5" customHeight="1" x14ac:dyDescent="0.5">
      <c r="A14" s="480"/>
      <c r="B14" s="481"/>
      <c r="C14" s="482"/>
      <c r="D14" s="483"/>
      <c r="E14" s="480"/>
      <c r="F14" s="482"/>
      <c r="G14" s="482"/>
      <c r="H14" s="482"/>
      <c r="I14" s="482"/>
      <c r="J14" s="482"/>
    </row>
    <row r="15" spans="1:10" ht="22.5" customHeight="1" x14ac:dyDescent="0.5">
      <c r="A15" s="480"/>
      <c r="B15" s="481"/>
      <c r="C15" s="482"/>
      <c r="D15" s="483"/>
      <c r="E15" s="480"/>
      <c r="F15" s="482"/>
      <c r="G15" s="482"/>
      <c r="H15" s="482"/>
      <c r="I15" s="482"/>
      <c r="J15" s="482"/>
    </row>
    <row r="16" spans="1:10" ht="22.5" customHeight="1" x14ac:dyDescent="0.5">
      <c r="A16" s="491"/>
      <c r="B16" s="492"/>
      <c r="C16" s="493"/>
      <c r="D16" s="488"/>
      <c r="E16" s="491"/>
      <c r="F16" s="493"/>
      <c r="G16" s="493"/>
      <c r="H16" s="493"/>
      <c r="I16" s="493"/>
      <c r="J16" s="493"/>
    </row>
    <row r="17" spans="1:10" x14ac:dyDescent="0.5">
      <c r="A17" s="464"/>
      <c r="B17" s="464"/>
      <c r="C17" s="464"/>
      <c r="D17" s="464"/>
      <c r="E17" s="464"/>
      <c r="F17" s="464"/>
      <c r="G17" s="464"/>
      <c r="H17" s="464"/>
      <c r="I17" s="464"/>
      <c r="J17" s="464"/>
    </row>
    <row r="18" spans="1:10" x14ac:dyDescent="0.5">
      <c r="A18" s="464" t="s">
        <v>43</v>
      </c>
      <c r="B18" s="464" t="s">
        <v>366</v>
      </c>
      <c r="C18" s="464" t="s">
        <v>379</v>
      </c>
      <c r="D18" s="464"/>
      <c r="E18" s="464"/>
      <c r="F18" s="464"/>
      <c r="G18" s="494" t="s">
        <v>380</v>
      </c>
      <c r="H18" s="464"/>
      <c r="I18" s="464"/>
      <c r="J18" s="464"/>
    </row>
    <row r="19" spans="1:10" x14ac:dyDescent="0.5">
      <c r="A19" s="464"/>
      <c r="B19" s="464" t="s">
        <v>368</v>
      </c>
      <c r="C19" s="464"/>
      <c r="D19" s="464"/>
      <c r="E19" s="464"/>
      <c r="F19" s="464" t="s">
        <v>381</v>
      </c>
      <c r="G19" s="464"/>
      <c r="H19" s="464"/>
      <c r="I19" s="464"/>
      <c r="J19" s="464"/>
    </row>
    <row r="20" spans="1:10" x14ac:dyDescent="0.5">
      <c r="A20" s="464"/>
      <c r="B20" s="464"/>
      <c r="C20" s="464"/>
      <c r="D20" s="464"/>
      <c r="E20" s="464"/>
      <c r="F20" s="464" t="s">
        <v>382</v>
      </c>
      <c r="G20" s="464"/>
      <c r="H20" s="464"/>
      <c r="I20" s="464"/>
      <c r="J20" s="464"/>
    </row>
    <row r="21" spans="1:10" x14ac:dyDescent="0.5">
      <c r="A21" s="464"/>
      <c r="B21" s="464" t="s">
        <v>383</v>
      </c>
      <c r="C21" s="464" t="s">
        <v>384</v>
      </c>
      <c r="D21" s="464"/>
      <c r="E21" s="464"/>
      <c r="F21" s="464" t="s">
        <v>385</v>
      </c>
      <c r="G21" s="464"/>
      <c r="H21" s="464"/>
      <c r="I21" s="464"/>
      <c r="J21" s="464"/>
    </row>
    <row r="22" spans="1:10" x14ac:dyDescent="0.5">
      <c r="A22" s="464"/>
      <c r="B22" s="464" t="s">
        <v>386</v>
      </c>
      <c r="C22" s="464" t="s">
        <v>497</v>
      </c>
      <c r="D22" s="464"/>
      <c r="E22" s="464"/>
      <c r="F22" s="464" t="s">
        <v>387</v>
      </c>
      <c r="G22" s="464"/>
      <c r="H22" s="464"/>
      <c r="I22" s="464"/>
      <c r="J22" s="464"/>
    </row>
    <row r="23" spans="1:10" x14ac:dyDescent="0.5">
      <c r="A23" s="464"/>
      <c r="B23" s="464" t="s">
        <v>388</v>
      </c>
      <c r="C23" s="464" t="s">
        <v>501</v>
      </c>
      <c r="D23" s="464"/>
      <c r="E23" s="464"/>
      <c r="F23" s="464" t="s">
        <v>389</v>
      </c>
      <c r="G23" s="464"/>
      <c r="H23" s="464"/>
      <c r="I23" s="464"/>
      <c r="J23" s="464"/>
    </row>
    <row r="24" spans="1:10" x14ac:dyDescent="0.5">
      <c r="A24" s="464"/>
      <c r="B24" s="464" t="s">
        <v>390</v>
      </c>
      <c r="C24" s="464" t="s">
        <v>391</v>
      </c>
      <c r="D24" s="464"/>
      <c r="E24" s="464"/>
      <c r="F24" s="464" t="s">
        <v>392</v>
      </c>
      <c r="G24" s="464"/>
      <c r="H24" s="464"/>
      <c r="I24" s="464"/>
      <c r="J24" s="464"/>
    </row>
    <row r="25" spans="1:10" x14ac:dyDescent="0.5">
      <c r="A25" s="464"/>
      <c r="B25" s="464" t="s">
        <v>393</v>
      </c>
      <c r="C25" s="464"/>
      <c r="D25" s="464"/>
      <c r="E25" s="464"/>
      <c r="F25" s="464" t="s">
        <v>394</v>
      </c>
      <c r="G25" s="464"/>
      <c r="H25" s="464"/>
      <c r="I25" s="464"/>
      <c r="J25" s="464"/>
    </row>
    <row r="27" spans="1:10" ht="24.75" customHeight="1" x14ac:dyDescent="0.5"/>
    <row r="29" spans="1:10" ht="24.75" customHeight="1" x14ac:dyDescent="0.5"/>
    <row r="30" spans="1:10" ht="24.75" customHeight="1" x14ac:dyDescent="0.5"/>
    <row r="31" spans="1:10" ht="24.75" customHeight="1" x14ac:dyDescent="0.5"/>
    <row r="32" spans="1:10" ht="24.75" customHeight="1" x14ac:dyDescent="0.5"/>
    <row r="35" ht="22.5" customHeight="1" x14ac:dyDescent="0.5"/>
    <row r="36" ht="22.5" customHeight="1" x14ac:dyDescent="0.5"/>
    <row r="37" ht="22.5" customHeight="1" x14ac:dyDescent="0.5"/>
    <row r="38" ht="22.5" customHeight="1" x14ac:dyDescent="0.5"/>
    <row r="39" ht="22.5" customHeight="1" x14ac:dyDescent="0.5"/>
    <row r="40" ht="22.5" customHeight="1" x14ac:dyDescent="0.5"/>
    <row r="41" ht="22.5" customHeight="1" x14ac:dyDescent="0.5"/>
    <row r="52" ht="24.75" customHeight="1" x14ac:dyDescent="0.5"/>
    <row r="54" ht="24.75" customHeight="1" x14ac:dyDescent="0.5"/>
    <row r="55" ht="24.75" customHeight="1" x14ac:dyDescent="0.5"/>
    <row r="56" ht="24.75" customHeight="1" x14ac:dyDescent="0.5"/>
    <row r="57" ht="24.75" customHeight="1" x14ac:dyDescent="0.5"/>
    <row r="60" ht="22.5" customHeight="1" x14ac:dyDescent="0.5"/>
    <row r="61" ht="22.5" customHeight="1" x14ac:dyDescent="0.5"/>
    <row r="62" ht="22.5" customHeight="1" x14ac:dyDescent="0.5"/>
    <row r="63" ht="22.5" customHeight="1" x14ac:dyDescent="0.5"/>
    <row r="64" ht="22.5" customHeight="1" x14ac:dyDescent="0.5"/>
    <row r="65" ht="22.5" customHeight="1" x14ac:dyDescent="0.5"/>
    <row r="66" ht="22.5" customHeight="1" x14ac:dyDescent="0.5"/>
    <row r="77" ht="24.75" customHeight="1" x14ac:dyDescent="0.5"/>
    <row r="79" ht="24.75" customHeight="1" x14ac:dyDescent="0.5"/>
    <row r="80" ht="24.75" customHeight="1" x14ac:dyDescent="0.5"/>
    <row r="81" ht="24.75" customHeight="1" x14ac:dyDescent="0.5"/>
    <row r="82" ht="24.75" customHeight="1" x14ac:dyDescent="0.5"/>
    <row r="85" ht="22.5" customHeight="1" x14ac:dyDescent="0.5"/>
    <row r="86" ht="22.5" customHeight="1" x14ac:dyDescent="0.5"/>
    <row r="87" ht="22.5" customHeight="1" x14ac:dyDescent="0.5"/>
    <row r="88" ht="22.5" customHeight="1" x14ac:dyDescent="0.5"/>
    <row r="89" ht="22.5" customHeight="1" x14ac:dyDescent="0.5"/>
    <row r="90" ht="22.5" customHeight="1" x14ac:dyDescent="0.5"/>
    <row r="91" ht="22.5" customHeight="1" x14ac:dyDescent="0.5"/>
    <row r="102" ht="24.75" customHeight="1" x14ac:dyDescent="0.5"/>
    <row r="104" ht="24.75" customHeight="1" x14ac:dyDescent="0.5"/>
    <row r="105" ht="24.75" customHeight="1" x14ac:dyDescent="0.5"/>
    <row r="106" ht="24.75" customHeight="1" x14ac:dyDescent="0.5"/>
    <row r="107" ht="24.75" customHeight="1" x14ac:dyDescent="0.5"/>
    <row r="110" ht="22.5" customHeight="1" x14ac:dyDescent="0.5"/>
    <row r="111" ht="22.5" customHeight="1" x14ac:dyDescent="0.5"/>
    <row r="112" ht="22.5" customHeight="1" x14ac:dyDescent="0.5"/>
    <row r="113" ht="22.5" customHeight="1" x14ac:dyDescent="0.5"/>
    <row r="114" ht="22.5" customHeight="1" x14ac:dyDescent="0.5"/>
    <row r="115" ht="22.5" customHeight="1" x14ac:dyDescent="0.5"/>
    <row r="116" ht="22.5" customHeight="1" x14ac:dyDescent="0.5"/>
    <row r="127" ht="24.75" customHeight="1" x14ac:dyDescent="0.5"/>
    <row r="129" ht="24.75" customHeight="1" x14ac:dyDescent="0.5"/>
    <row r="130" ht="24.75" customHeight="1" x14ac:dyDescent="0.5"/>
    <row r="131" ht="24.75" customHeight="1" x14ac:dyDescent="0.5"/>
    <row r="132" ht="24.75" customHeight="1" x14ac:dyDescent="0.5"/>
    <row r="135" ht="22.5" customHeight="1" x14ac:dyDescent="0.5"/>
    <row r="136" ht="22.5" customHeight="1" x14ac:dyDescent="0.5"/>
    <row r="137" ht="22.5" customHeight="1" x14ac:dyDescent="0.5"/>
    <row r="138" ht="22.5" customHeight="1" x14ac:dyDescent="0.5"/>
    <row r="139" ht="22.5" customHeight="1" x14ac:dyDescent="0.5"/>
    <row r="140" ht="22.5" customHeight="1" x14ac:dyDescent="0.5"/>
    <row r="141" ht="22.5" customHeight="1" x14ac:dyDescent="0.5"/>
  </sheetData>
  <mergeCells count="4">
    <mergeCell ref="A2:J2"/>
    <mergeCell ref="E8:J8"/>
    <mergeCell ref="B8:B9"/>
    <mergeCell ref="C8:C9"/>
  </mergeCells>
  <phoneticPr fontId="61" type="noConversion"/>
  <printOptions horizontalCentered="1"/>
  <pageMargins left="0.27559055118110237" right="0.19685039370078741" top="0.55118110236220474" bottom="0.35433070866141736" header="0.35433070866141736" footer="0.15748031496062992"/>
  <pageSetup paperSize="9" orientation="landscape" r:id="rId1"/>
  <headerFooter alignWithMargins="0"/>
  <rowBreaks count="1" manualBreakCount="1">
    <brk id="25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111">
    <tabColor indexed="12"/>
  </sheetPr>
  <dimension ref="A1:AH35"/>
  <sheetViews>
    <sheetView topLeftCell="K1" workbookViewId="0">
      <pane ySplit="5" topLeftCell="A6" activePane="bottomLeft" state="frozen"/>
      <selection activeCell="F5" sqref="F5"/>
      <selection pane="bottomLeft" activeCell="W10" sqref="W10"/>
    </sheetView>
  </sheetViews>
  <sheetFormatPr defaultRowHeight="21" x14ac:dyDescent="0.45"/>
  <cols>
    <col min="1" max="1" width="7.42578125" style="174" customWidth="1"/>
    <col min="2" max="3" width="5.85546875" style="175" bestFit="1" customWidth="1"/>
    <col min="4" max="4" width="8.5703125" style="177" customWidth="1"/>
    <col min="5" max="5" width="15.7109375" style="177" bestFit="1" customWidth="1"/>
    <col min="6" max="6" width="12.42578125" style="176" bestFit="1" customWidth="1"/>
    <col min="7" max="7" width="11.5703125" style="176" bestFit="1" customWidth="1"/>
    <col min="8" max="8" width="11.85546875" style="176" customWidth="1"/>
    <col min="9" max="10" width="10.7109375" style="176" customWidth="1"/>
    <col min="11" max="11" width="10.140625" style="176" customWidth="1"/>
    <col min="12" max="12" width="13.42578125" style="176" customWidth="1"/>
    <col min="13" max="13" width="14.28515625" style="176" bestFit="1" customWidth="1"/>
    <col min="14" max="14" width="11.7109375" style="176" customWidth="1"/>
    <col min="15" max="18" width="10.5703125" style="176" customWidth="1"/>
    <col min="19" max="19" width="10.5703125" style="177" customWidth="1"/>
    <col min="20" max="20" width="11.85546875" style="176" bestFit="1" customWidth="1"/>
    <col min="21" max="16384" width="9.140625" style="177"/>
  </cols>
  <sheetData>
    <row r="1" spans="1:34" s="141" customFormat="1" ht="14.25" x14ac:dyDescent="0.2">
      <c r="A1" s="139" t="str">
        <f>CompanyProfile!$C$2</f>
        <v>บริษัท ตัวอย่าง จำกัด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T1" s="142"/>
    </row>
    <row r="2" spans="1:34" s="141" customFormat="1" ht="14.25" x14ac:dyDescent="0.2">
      <c r="A2" s="143" t="str">
        <f>"ยอดสะสมรายละเอียดประกอบการจ่ายเงินเดือน  ตั้งแต่ มกราคม - "&amp;(TEXT(T2,"ดดดด"))&amp;" พ.ศ."&amp;(TEXT(T2,"bbbb"))</f>
        <v>ยอดสะสมรายละเอียดประกอบการจ่ายเงินเดือน  ตั้งแต่ มกราคม - มีนาคม พ.ศ.2560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4"/>
      <c r="T2" s="144">
        <v>42809</v>
      </c>
    </row>
    <row r="3" spans="1:34" s="133" customFormat="1" ht="15" customHeight="1" thickBot="1" x14ac:dyDescent="0.25">
      <c r="A3" s="355"/>
      <c r="B3" s="356"/>
      <c r="C3" s="685" t="s">
        <v>191</v>
      </c>
      <c r="D3" s="686"/>
      <c r="E3" s="687"/>
      <c r="F3" s="357">
        <f t="shared" ref="F3:T3" si="0">SUM(F6:F24)</f>
        <v>1534722</v>
      </c>
      <c r="G3" s="357">
        <f t="shared" si="0"/>
        <v>55424.5</v>
      </c>
      <c r="H3" s="357">
        <f t="shared" si="0"/>
        <v>43500</v>
      </c>
      <c r="I3" s="357">
        <f t="shared" si="0"/>
        <v>30000</v>
      </c>
      <c r="J3" s="357">
        <f t="shared" si="0"/>
        <v>36000</v>
      </c>
      <c r="K3" s="357">
        <f t="shared" si="0"/>
        <v>58050</v>
      </c>
      <c r="L3" s="357">
        <f t="shared" si="0"/>
        <v>31500</v>
      </c>
      <c r="M3" s="357">
        <f t="shared" si="0"/>
        <v>37500</v>
      </c>
      <c r="N3" s="557">
        <f t="shared" si="0"/>
        <v>1826696.5</v>
      </c>
      <c r="O3" s="357">
        <f t="shared" si="0"/>
        <v>134605</v>
      </c>
      <c r="P3" s="357">
        <f t="shared" si="0"/>
        <v>22417</v>
      </c>
      <c r="Q3" s="357">
        <f t="shared" si="0"/>
        <v>0</v>
      </c>
      <c r="R3" s="357">
        <f t="shared" si="0"/>
        <v>0</v>
      </c>
      <c r="S3" s="357">
        <f t="shared" si="0"/>
        <v>157022</v>
      </c>
      <c r="T3" s="557">
        <f t="shared" si="0"/>
        <v>1669674.5</v>
      </c>
      <c r="U3" s="132"/>
      <c r="V3" s="132"/>
      <c r="W3" s="132"/>
      <c r="X3" s="132"/>
      <c r="Y3" s="132"/>
      <c r="Z3" s="132"/>
      <c r="AA3" s="132"/>
      <c r="AB3" s="132"/>
      <c r="AE3" s="141"/>
      <c r="AF3" s="141"/>
      <c r="AG3" s="141"/>
    </row>
    <row r="4" spans="1:34" s="156" customFormat="1" ht="18" customHeight="1" thickTop="1" x14ac:dyDescent="0.2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556" t="s">
        <v>171</v>
      </c>
      <c r="G4" s="556"/>
      <c r="H4" s="556"/>
      <c r="I4" s="556"/>
      <c r="J4" s="556"/>
      <c r="K4" s="556"/>
      <c r="L4" s="556"/>
      <c r="M4" s="556"/>
      <c r="N4" s="556"/>
      <c r="O4" s="153" t="s">
        <v>172</v>
      </c>
      <c r="P4" s="153"/>
      <c r="Q4" s="153"/>
      <c r="R4" s="153"/>
      <c r="S4" s="554"/>
      <c r="T4" s="555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D4" s="157"/>
      <c r="AE4" s="141"/>
      <c r="AF4" s="141"/>
      <c r="AG4" s="141"/>
      <c r="AH4" s="157"/>
    </row>
    <row r="5" spans="1:34" s="214" customFormat="1" ht="14.25" x14ac:dyDescent="0.2">
      <c r="A5" s="158" t="s">
        <v>126</v>
      </c>
      <c r="B5" s="159" t="s">
        <v>499</v>
      </c>
      <c r="C5" s="706" t="s">
        <v>179</v>
      </c>
      <c r="D5" s="161"/>
      <c r="E5" s="162"/>
      <c r="F5" s="674" t="s">
        <v>306</v>
      </c>
      <c r="G5" s="675" t="s">
        <v>51</v>
      </c>
      <c r="H5" s="675" t="s">
        <v>407</v>
      </c>
      <c r="I5" s="675" t="s">
        <v>408</v>
      </c>
      <c r="J5" s="675" t="s">
        <v>437</v>
      </c>
      <c r="K5" s="675" t="s">
        <v>438</v>
      </c>
      <c r="L5" s="675" t="s">
        <v>352</v>
      </c>
      <c r="M5" s="675" t="s">
        <v>53</v>
      </c>
      <c r="N5" s="703" t="s">
        <v>57</v>
      </c>
      <c r="O5" s="703" t="s">
        <v>174</v>
      </c>
      <c r="P5" s="703" t="s">
        <v>55</v>
      </c>
      <c r="Q5" s="703" t="s">
        <v>176</v>
      </c>
      <c r="R5" s="675" t="s">
        <v>53</v>
      </c>
      <c r="S5" s="703" t="s">
        <v>307</v>
      </c>
      <c r="T5" s="321"/>
      <c r="U5" s="213"/>
      <c r="V5" s="213"/>
      <c r="W5" s="213"/>
      <c r="X5" s="213"/>
      <c r="Y5" s="213"/>
      <c r="Z5" s="213"/>
      <c r="AA5" s="213"/>
      <c r="AB5" s="213"/>
      <c r="AE5" s="141"/>
      <c r="AF5" s="141"/>
      <c r="AG5" s="141"/>
    </row>
    <row r="6" spans="1:34" s="133" customFormat="1" ht="11.25" customHeight="1" x14ac:dyDescent="0.2">
      <c r="A6" s="123">
        <v>1</v>
      </c>
      <c r="B6" s="124">
        <v>1001</v>
      </c>
      <c r="C6" s="212" t="s">
        <v>409</v>
      </c>
      <c r="D6" s="126" t="s">
        <v>411</v>
      </c>
      <c r="E6" s="127" t="s">
        <v>444</v>
      </c>
      <c r="F6" s="128">
        <v>450000</v>
      </c>
      <c r="G6" s="129">
        <v>3812.5</v>
      </c>
      <c r="H6" s="130">
        <v>7500</v>
      </c>
      <c r="I6" s="130">
        <v>4500</v>
      </c>
      <c r="J6" s="129">
        <v>7500</v>
      </c>
      <c r="K6" s="130">
        <v>10500</v>
      </c>
      <c r="L6" s="130">
        <v>13500</v>
      </c>
      <c r="M6" s="130">
        <v>16500</v>
      </c>
      <c r="N6" s="130">
        <v>513812.5</v>
      </c>
      <c r="O6" s="130">
        <v>83775</v>
      </c>
      <c r="P6" s="130">
        <v>1650</v>
      </c>
      <c r="Q6" s="130">
        <v>0</v>
      </c>
      <c r="R6" s="130">
        <v>0</v>
      </c>
      <c r="S6" s="132">
        <v>85425</v>
      </c>
      <c r="T6" s="130">
        <v>428387.5</v>
      </c>
      <c r="AE6" s="141"/>
      <c r="AF6" s="141"/>
      <c r="AG6" s="141"/>
    </row>
    <row r="7" spans="1:34" s="133" customFormat="1" ht="11.25" customHeight="1" x14ac:dyDescent="0.2">
      <c r="A7" s="123">
        <v>2</v>
      </c>
      <c r="B7" s="124">
        <v>1002</v>
      </c>
      <c r="C7" s="212" t="s">
        <v>409</v>
      </c>
      <c r="D7" s="126" t="s">
        <v>412</v>
      </c>
      <c r="E7" s="127" t="s">
        <v>445</v>
      </c>
      <c r="F7" s="128">
        <v>178512</v>
      </c>
      <c r="G7" s="129">
        <v>2000</v>
      </c>
      <c r="H7" s="130">
        <v>4000</v>
      </c>
      <c r="I7" s="130">
        <v>6000</v>
      </c>
      <c r="J7" s="129">
        <v>8000</v>
      </c>
      <c r="K7" s="130">
        <v>10000</v>
      </c>
      <c r="L7" s="130">
        <v>12000</v>
      </c>
      <c r="M7" s="130">
        <v>14000</v>
      </c>
      <c r="N7" s="130">
        <v>234512</v>
      </c>
      <c r="O7" s="130">
        <v>24752</v>
      </c>
      <c r="P7" s="130">
        <v>1455</v>
      </c>
      <c r="Q7" s="130">
        <v>0</v>
      </c>
      <c r="R7" s="130">
        <v>0</v>
      </c>
      <c r="S7" s="132">
        <v>26207</v>
      </c>
      <c r="T7" s="130">
        <v>208305</v>
      </c>
      <c r="AE7" s="141"/>
      <c r="AF7" s="141"/>
      <c r="AG7" s="141"/>
    </row>
    <row r="8" spans="1:34" s="133" customFormat="1" ht="11.25" customHeight="1" x14ac:dyDescent="0.2">
      <c r="A8" s="123">
        <v>3</v>
      </c>
      <c r="B8" s="124">
        <v>1003</v>
      </c>
      <c r="C8" s="212" t="s">
        <v>409</v>
      </c>
      <c r="D8" s="126" t="s">
        <v>413</v>
      </c>
      <c r="E8" s="127" t="s">
        <v>446</v>
      </c>
      <c r="F8" s="128">
        <v>36000</v>
      </c>
      <c r="G8" s="129">
        <v>0</v>
      </c>
      <c r="H8" s="130">
        <v>0</v>
      </c>
      <c r="I8" s="130">
        <v>0</v>
      </c>
      <c r="J8" s="129">
        <v>0</v>
      </c>
      <c r="K8" s="130">
        <v>0</v>
      </c>
      <c r="L8" s="130">
        <v>0</v>
      </c>
      <c r="M8" s="130">
        <v>0</v>
      </c>
      <c r="N8" s="130">
        <v>36000</v>
      </c>
      <c r="O8" s="130">
        <v>0</v>
      </c>
      <c r="P8" s="130">
        <v>1320</v>
      </c>
      <c r="Q8" s="130">
        <v>0</v>
      </c>
      <c r="R8" s="130">
        <v>0</v>
      </c>
      <c r="S8" s="132">
        <v>1320</v>
      </c>
      <c r="T8" s="130">
        <v>34680</v>
      </c>
      <c r="AE8" s="141"/>
      <c r="AF8" s="141"/>
      <c r="AG8" s="141"/>
    </row>
    <row r="9" spans="1:34" s="133" customFormat="1" ht="11.25" customHeight="1" x14ac:dyDescent="0.2">
      <c r="A9" s="123">
        <v>4</v>
      </c>
      <c r="B9" s="124">
        <v>1004</v>
      </c>
      <c r="C9" s="212" t="s">
        <v>166</v>
      </c>
      <c r="D9" s="126" t="s">
        <v>414</v>
      </c>
      <c r="E9" s="127" t="s">
        <v>447</v>
      </c>
      <c r="F9" s="128">
        <v>116688</v>
      </c>
      <c r="G9" s="129">
        <v>0</v>
      </c>
      <c r="H9" s="130">
        <v>0</v>
      </c>
      <c r="I9" s="130">
        <v>0</v>
      </c>
      <c r="J9" s="129">
        <v>0</v>
      </c>
      <c r="K9" s="130">
        <v>0</v>
      </c>
      <c r="L9" s="130">
        <v>0</v>
      </c>
      <c r="M9" s="130">
        <v>0</v>
      </c>
      <c r="N9" s="130">
        <v>116688</v>
      </c>
      <c r="O9" s="130">
        <v>4063</v>
      </c>
      <c r="P9" s="130">
        <v>1650</v>
      </c>
      <c r="Q9" s="130">
        <v>0</v>
      </c>
      <c r="R9" s="130">
        <v>0</v>
      </c>
      <c r="S9" s="132">
        <v>5713</v>
      </c>
      <c r="T9" s="130">
        <v>110975</v>
      </c>
      <c r="AE9" s="141"/>
      <c r="AF9" s="141"/>
      <c r="AG9" s="141"/>
    </row>
    <row r="10" spans="1:34" s="133" customFormat="1" ht="11.25" customHeight="1" x14ac:dyDescent="0.2">
      <c r="A10" s="123">
        <v>5</v>
      </c>
      <c r="B10" s="124">
        <v>1005</v>
      </c>
      <c r="C10" s="212" t="s">
        <v>409</v>
      </c>
      <c r="D10" s="126" t="s">
        <v>415</v>
      </c>
      <c r="E10" s="127" t="s">
        <v>448</v>
      </c>
      <c r="F10" s="128">
        <v>0</v>
      </c>
      <c r="G10" s="129">
        <v>0</v>
      </c>
      <c r="H10" s="130">
        <v>0</v>
      </c>
      <c r="I10" s="130">
        <v>0</v>
      </c>
      <c r="J10" s="129">
        <v>0</v>
      </c>
      <c r="K10" s="130">
        <v>0</v>
      </c>
      <c r="L10" s="130">
        <v>0</v>
      </c>
      <c r="M10" s="130">
        <v>0</v>
      </c>
      <c r="N10" s="130">
        <v>0</v>
      </c>
      <c r="O10" s="130">
        <v>0</v>
      </c>
      <c r="P10" s="130">
        <v>0</v>
      </c>
      <c r="Q10" s="130">
        <v>0</v>
      </c>
      <c r="R10" s="130">
        <v>0</v>
      </c>
      <c r="S10" s="132">
        <v>0</v>
      </c>
      <c r="T10" s="130">
        <v>0</v>
      </c>
      <c r="AE10" s="141"/>
      <c r="AF10" s="141"/>
      <c r="AG10" s="141"/>
    </row>
    <row r="11" spans="1:34" s="133" customFormat="1" ht="11.25" customHeight="1" x14ac:dyDescent="0.2">
      <c r="A11" s="123">
        <v>6</v>
      </c>
      <c r="B11" s="124">
        <v>1006</v>
      </c>
      <c r="C11" s="212" t="s">
        <v>166</v>
      </c>
      <c r="D11" s="126" t="s">
        <v>416</v>
      </c>
      <c r="E11" s="127" t="s">
        <v>453</v>
      </c>
      <c r="F11" s="128">
        <v>0</v>
      </c>
      <c r="G11" s="129">
        <v>0</v>
      </c>
      <c r="H11" s="130">
        <v>0</v>
      </c>
      <c r="I11" s="130">
        <v>0</v>
      </c>
      <c r="J11" s="129">
        <v>0</v>
      </c>
      <c r="K11" s="130">
        <v>0</v>
      </c>
      <c r="L11" s="130">
        <v>0</v>
      </c>
      <c r="M11" s="130">
        <v>0</v>
      </c>
      <c r="N11" s="130">
        <v>0</v>
      </c>
      <c r="O11" s="130">
        <v>0</v>
      </c>
      <c r="P11" s="130">
        <v>0</v>
      </c>
      <c r="Q11" s="130">
        <v>0</v>
      </c>
      <c r="R11" s="130">
        <v>0</v>
      </c>
      <c r="S11" s="132">
        <v>0</v>
      </c>
      <c r="T11" s="130">
        <v>0</v>
      </c>
      <c r="AE11" s="141"/>
      <c r="AF11" s="141"/>
      <c r="AG11" s="141"/>
    </row>
    <row r="12" spans="1:34" s="133" customFormat="1" ht="11.25" customHeight="1" x14ac:dyDescent="0.2">
      <c r="A12" s="123">
        <v>7</v>
      </c>
      <c r="B12" s="124">
        <v>1007</v>
      </c>
      <c r="C12" s="212" t="s">
        <v>218</v>
      </c>
      <c r="D12" s="126" t="s">
        <v>417</v>
      </c>
      <c r="E12" s="127" t="s">
        <v>454</v>
      </c>
      <c r="F12" s="128">
        <v>0</v>
      </c>
      <c r="G12" s="129">
        <v>0</v>
      </c>
      <c r="H12" s="130">
        <v>0</v>
      </c>
      <c r="I12" s="130">
        <v>0</v>
      </c>
      <c r="J12" s="129">
        <v>0</v>
      </c>
      <c r="K12" s="130">
        <v>0</v>
      </c>
      <c r="L12" s="130">
        <v>0</v>
      </c>
      <c r="M12" s="130">
        <v>0</v>
      </c>
      <c r="N12" s="130">
        <v>0</v>
      </c>
      <c r="O12" s="130">
        <v>0</v>
      </c>
      <c r="P12" s="130">
        <v>0</v>
      </c>
      <c r="Q12" s="130">
        <v>0</v>
      </c>
      <c r="R12" s="130">
        <v>0</v>
      </c>
      <c r="S12" s="132">
        <v>0</v>
      </c>
      <c r="T12" s="130">
        <v>0</v>
      </c>
      <c r="AE12" s="141"/>
      <c r="AF12" s="141"/>
      <c r="AG12" s="141"/>
    </row>
    <row r="13" spans="1:34" s="133" customFormat="1" ht="11.25" customHeight="1" x14ac:dyDescent="0.2">
      <c r="A13" s="123">
        <v>8</v>
      </c>
      <c r="B13" s="124">
        <v>1008</v>
      </c>
      <c r="C13" s="212" t="s">
        <v>166</v>
      </c>
      <c r="D13" s="126" t="s">
        <v>418</v>
      </c>
      <c r="E13" s="127" t="s">
        <v>455</v>
      </c>
      <c r="F13" s="128">
        <v>18000</v>
      </c>
      <c r="G13" s="129">
        <v>0</v>
      </c>
      <c r="H13" s="130">
        <v>0</v>
      </c>
      <c r="I13" s="130">
        <v>0</v>
      </c>
      <c r="J13" s="129">
        <v>0</v>
      </c>
      <c r="K13" s="130">
        <v>0</v>
      </c>
      <c r="L13" s="130">
        <v>0</v>
      </c>
      <c r="M13" s="130">
        <v>0</v>
      </c>
      <c r="N13" s="130">
        <v>18000</v>
      </c>
      <c r="O13" s="130">
        <v>0</v>
      </c>
      <c r="P13" s="130">
        <v>660</v>
      </c>
      <c r="Q13" s="130">
        <v>0</v>
      </c>
      <c r="R13" s="130">
        <v>0</v>
      </c>
      <c r="S13" s="132">
        <v>660</v>
      </c>
      <c r="T13" s="130">
        <v>17340</v>
      </c>
      <c r="AE13" s="141"/>
      <c r="AF13" s="141"/>
      <c r="AG13" s="141"/>
    </row>
    <row r="14" spans="1:34" s="133" customFormat="1" ht="11.25" customHeight="1" x14ac:dyDescent="0.15">
      <c r="A14" s="123">
        <v>9</v>
      </c>
      <c r="B14" s="124">
        <v>1009</v>
      </c>
      <c r="C14" s="212" t="s">
        <v>218</v>
      </c>
      <c r="D14" s="126" t="s">
        <v>419</v>
      </c>
      <c r="E14" s="127" t="s">
        <v>456</v>
      </c>
      <c r="F14" s="128">
        <v>0</v>
      </c>
      <c r="G14" s="129">
        <v>0</v>
      </c>
      <c r="H14" s="130">
        <v>0</v>
      </c>
      <c r="I14" s="130">
        <v>0</v>
      </c>
      <c r="J14" s="129">
        <v>0</v>
      </c>
      <c r="K14" s="130">
        <v>0</v>
      </c>
      <c r="L14" s="130">
        <v>0</v>
      </c>
      <c r="M14" s="130">
        <v>0</v>
      </c>
      <c r="N14" s="130">
        <v>0</v>
      </c>
      <c r="O14" s="130">
        <v>0</v>
      </c>
      <c r="P14" s="130">
        <v>0</v>
      </c>
      <c r="Q14" s="130">
        <v>0</v>
      </c>
      <c r="R14" s="130">
        <v>0</v>
      </c>
      <c r="S14" s="132">
        <v>0</v>
      </c>
      <c r="T14" s="130">
        <v>0</v>
      </c>
    </row>
    <row r="15" spans="1:34" s="133" customFormat="1" ht="11.25" customHeight="1" x14ac:dyDescent="0.15">
      <c r="A15" s="123">
        <v>10</v>
      </c>
      <c r="B15" s="124">
        <v>1010</v>
      </c>
      <c r="C15" s="212" t="s">
        <v>409</v>
      </c>
      <c r="D15" s="126" t="s">
        <v>420</v>
      </c>
      <c r="E15" s="127" t="s">
        <v>457</v>
      </c>
      <c r="F15" s="128">
        <v>98280</v>
      </c>
      <c r="G15" s="129">
        <v>2550</v>
      </c>
      <c r="H15" s="130">
        <v>9000</v>
      </c>
      <c r="I15" s="130">
        <v>4500</v>
      </c>
      <c r="J15" s="129">
        <v>7500</v>
      </c>
      <c r="K15" s="130">
        <v>23550</v>
      </c>
      <c r="L15" s="130">
        <v>0</v>
      </c>
      <c r="M15" s="130">
        <v>0</v>
      </c>
      <c r="N15" s="130">
        <v>145380</v>
      </c>
      <c r="O15" s="130">
        <v>6844</v>
      </c>
      <c r="P15" s="130">
        <v>1650</v>
      </c>
      <c r="Q15" s="130">
        <v>0</v>
      </c>
      <c r="R15" s="130">
        <v>0</v>
      </c>
      <c r="S15" s="132">
        <v>8494</v>
      </c>
      <c r="T15" s="130">
        <v>136886</v>
      </c>
    </row>
    <row r="16" spans="1:34" s="133" customFormat="1" ht="11.25" customHeight="1" x14ac:dyDescent="0.15">
      <c r="A16" s="123">
        <v>11</v>
      </c>
      <c r="B16" s="124">
        <v>1011</v>
      </c>
      <c r="C16" s="212" t="s">
        <v>409</v>
      </c>
      <c r="D16" s="126" t="s">
        <v>421</v>
      </c>
      <c r="E16" s="127" t="s">
        <v>458</v>
      </c>
      <c r="F16" s="128">
        <v>22662</v>
      </c>
      <c r="G16" s="129">
        <v>0</v>
      </c>
      <c r="H16" s="130">
        <v>0</v>
      </c>
      <c r="I16" s="130">
        <v>0</v>
      </c>
      <c r="J16" s="129">
        <v>0</v>
      </c>
      <c r="K16" s="130">
        <v>0</v>
      </c>
      <c r="L16" s="130">
        <v>0</v>
      </c>
      <c r="M16" s="130">
        <v>0</v>
      </c>
      <c r="N16" s="130">
        <v>22662</v>
      </c>
      <c r="O16" s="130">
        <v>0</v>
      </c>
      <c r="P16" s="130">
        <v>832</v>
      </c>
      <c r="Q16" s="130">
        <v>0</v>
      </c>
      <c r="R16" s="130">
        <v>0</v>
      </c>
      <c r="S16" s="132">
        <v>832</v>
      </c>
      <c r="T16" s="130">
        <v>21830</v>
      </c>
    </row>
    <row r="17" spans="1:20" s="133" customFormat="1" ht="11.25" customHeight="1" x14ac:dyDescent="0.15">
      <c r="A17" s="123">
        <v>12</v>
      </c>
      <c r="B17" s="124">
        <v>1012</v>
      </c>
      <c r="C17" s="212" t="s">
        <v>166</v>
      </c>
      <c r="D17" s="126" t="s">
        <v>422</v>
      </c>
      <c r="E17" s="127" t="s">
        <v>459</v>
      </c>
      <c r="F17" s="128">
        <v>84000</v>
      </c>
      <c r="G17" s="129">
        <v>0</v>
      </c>
      <c r="H17" s="130">
        <v>0</v>
      </c>
      <c r="I17" s="130">
        <v>0</v>
      </c>
      <c r="J17" s="129">
        <v>4500</v>
      </c>
      <c r="K17" s="130">
        <v>4500</v>
      </c>
      <c r="L17" s="130">
        <v>0</v>
      </c>
      <c r="M17" s="130">
        <v>0</v>
      </c>
      <c r="N17" s="130">
        <v>93000</v>
      </c>
      <c r="O17" s="130">
        <v>2110</v>
      </c>
      <c r="P17" s="130">
        <v>1650</v>
      </c>
      <c r="Q17" s="130">
        <v>0</v>
      </c>
      <c r="R17" s="130">
        <v>0</v>
      </c>
      <c r="S17" s="132">
        <v>3760</v>
      </c>
      <c r="T17" s="130">
        <v>89240</v>
      </c>
    </row>
    <row r="18" spans="1:20" s="133" customFormat="1" ht="11.25" customHeight="1" x14ac:dyDescent="0.15">
      <c r="A18" s="123">
        <v>13</v>
      </c>
      <c r="B18" s="124">
        <v>1013</v>
      </c>
      <c r="C18" s="212" t="s">
        <v>166</v>
      </c>
      <c r="D18" s="126" t="s">
        <v>423</v>
      </c>
      <c r="E18" s="127" t="s">
        <v>460</v>
      </c>
      <c r="F18" s="128">
        <v>51000</v>
      </c>
      <c r="G18" s="129">
        <v>0</v>
      </c>
      <c r="H18" s="130">
        <v>0</v>
      </c>
      <c r="I18" s="130">
        <v>0</v>
      </c>
      <c r="J18" s="129">
        <v>4500</v>
      </c>
      <c r="K18" s="130">
        <v>4500</v>
      </c>
      <c r="L18" s="130">
        <v>0</v>
      </c>
      <c r="M18" s="130">
        <v>0</v>
      </c>
      <c r="N18" s="130">
        <v>60000</v>
      </c>
      <c r="O18" s="130">
        <v>0</v>
      </c>
      <c r="P18" s="130">
        <v>1650</v>
      </c>
      <c r="Q18" s="130">
        <v>0</v>
      </c>
      <c r="R18" s="130">
        <v>0</v>
      </c>
      <c r="S18" s="132">
        <v>1650</v>
      </c>
      <c r="T18" s="130">
        <v>58350</v>
      </c>
    </row>
    <row r="19" spans="1:20" s="133" customFormat="1" ht="11.25" customHeight="1" x14ac:dyDescent="0.15">
      <c r="A19" s="123">
        <v>14</v>
      </c>
      <c r="B19" s="124">
        <v>1014</v>
      </c>
      <c r="C19" s="212" t="s">
        <v>409</v>
      </c>
      <c r="D19" s="126" t="s">
        <v>424</v>
      </c>
      <c r="E19" s="127" t="s">
        <v>461</v>
      </c>
      <c r="F19" s="128">
        <v>45000</v>
      </c>
      <c r="G19" s="129">
        <v>22662</v>
      </c>
      <c r="H19" s="130">
        <v>0</v>
      </c>
      <c r="I19" s="130">
        <v>0</v>
      </c>
      <c r="J19" s="129">
        <v>0</v>
      </c>
      <c r="K19" s="130">
        <v>0</v>
      </c>
      <c r="L19" s="130">
        <v>0</v>
      </c>
      <c r="M19" s="130">
        <v>0</v>
      </c>
      <c r="N19" s="130">
        <v>67662</v>
      </c>
      <c r="O19" s="130">
        <v>0</v>
      </c>
      <c r="P19" s="130">
        <v>1650</v>
      </c>
      <c r="Q19" s="130">
        <v>0</v>
      </c>
      <c r="R19" s="130">
        <v>0</v>
      </c>
      <c r="S19" s="132">
        <v>1650</v>
      </c>
      <c r="T19" s="130">
        <v>66012</v>
      </c>
    </row>
    <row r="20" spans="1:20" s="133" customFormat="1" ht="11.25" customHeight="1" x14ac:dyDescent="0.15">
      <c r="A20" s="123">
        <v>15</v>
      </c>
      <c r="B20" s="124">
        <v>1015</v>
      </c>
      <c r="C20" s="212" t="s">
        <v>166</v>
      </c>
      <c r="D20" s="126" t="s">
        <v>410</v>
      </c>
      <c r="E20" s="127" t="s">
        <v>462</v>
      </c>
      <c r="F20" s="128">
        <v>120000</v>
      </c>
      <c r="G20" s="129">
        <v>2568</v>
      </c>
      <c r="H20" s="130">
        <v>0</v>
      </c>
      <c r="I20" s="130">
        <v>0</v>
      </c>
      <c r="J20" s="129">
        <v>0</v>
      </c>
      <c r="K20" s="130">
        <v>0</v>
      </c>
      <c r="L20" s="130">
        <v>0</v>
      </c>
      <c r="M20" s="130">
        <v>0</v>
      </c>
      <c r="N20" s="130">
        <v>122568</v>
      </c>
      <c r="O20" s="130">
        <v>4642</v>
      </c>
      <c r="P20" s="130">
        <v>1650</v>
      </c>
      <c r="Q20" s="130">
        <v>0</v>
      </c>
      <c r="R20" s="130">
        <v>0</v>
      </c>
      <c r="S20" s="132">
        <v>6292</v>
      </c>
      <c r="T20" s="130">
        <v>116276</v>
      </c>
    </row>
    <row r="21" spans="1:20" s="133" customFormat="1" ht="11.25" customHeight="1" x14ac:dyDescent="0.15">
      <c r="A21" s="123">
        <v>16</v>
      </c>
      <c r="B21" s="124">
        <v>1016</v>
      </c>
      <c r="C21" s="212" t="s">
        <v>166</v>
      </c>
      <c r="D21" s="126" t="s">
        <v>411</v>
      </c>
      <c r="E21" s="127" t="s">
        <v>463</v>
      </c>
      <c r="F21" s="128">
        <v>98280</v>
      </c>
      <c r="G21" s="129">
        <v>13764</v>
      </c>
      <c r="H21" s="130">
        <v>9000</v>
      </c>
      <c r="I21" s="130">
        <v>0</v>
      </c>
      <c r="J21" s="129">
        <v>0</v>
      </c>
      <c r="K21" s="130">
        <v>0</v>
      </c>
      <c r="L21" s="130">
        <v>0</v>
      </c>
      <c r="M21" s="130">
        <v>0</v>
      </c>
      <c r="N21" s="130">
        <v>121044</v>
      </c>
      <c r="O21" s="130">
        <v>3997</v>
      </c>
      <c r="P21" s="130">
        <v>1650</v>
      </c>
      <c r="Q21" s="130">
        <v>0</v>
      </c>
      <c r="R21" s="130">
        <v>0</v>
      </c>
      <c r="S21" s="132">
        <v>5647</v>
      </c>
      <c r="T21" s="130">
        <v>115397</v>
      </c>
    </row>
    <row r="22" spans="1:20" s="133" customFormat="1" ht="11.25" customHeight="1" x14ac:dyDescent="0.15">
      <c r="A22" s="123">
        <v>17</v>
      </c>
      <c r="B22" s="124">
        <v>1017</v>
      </c>
      <c r="C22" s="212" t="s">
        <v>166</v>
      </c>
      <c r="D22" s="126" t="s">
        <v>412</v>
      </c>
      <c r="E22" s="127" t="s">
        <v>464</v>
      </c>
      <c r="F22" s="128">
        <v>55650</v>
      </c>
      <c r="G22" s="129">
        <v>7068</v>
      </c>
      <c r="H22" s="130">
        <v>4500</v>
      </c>
      <c r="I22" s="130">
        <v>4500</v>
      </c>
      <c r="J22" s="129">
        <v>0</v>
      </c>
      <c r="K22" s="130">
        <v>0</v>
      </c>
      <c r="L22" s="130">
        <v>0</v>
      </c>
      <c r="M22" s="130">
        <v>0</v>
      </c>
      <c r="N22" s="130">
        <v>71718</v>
      </c>
      <c r="O22" s="130">
        <v>692</v>
      </c>
      <c r="P22" s="130">
        <v>1650</v>
      </c>
      <c r="Q22" s="130">
        <v>0</v>
      </c>
      <c r="R22" s="130">
        <v>0</v>
      </c>
      <c r="S22" s="132">
        <v>2342</v>
      </c>
      <c r="T22" s="130">
        <v>69376</v>
      </c>
    </row>
    <row r="23" spans="1:20" s="133" customFormat="1" ht="11.25" customHeight="1" x14ac:dyDescent="0.15">
      <c r="A23" s="123">
        <v>18</v>
      </c>
      <c r="B23" s="124">
        <v>1018</v>
      </c>
      <c r="C23" s="212" t="s">
        <v>166</v>
      </c>
      <c r="D23" s="126" t="s">
        <v>413</v>
      </c>
      <c r="E23" s="127" t="s">
        <v>465</v>
      </c>
      <c r="F23" s="128">
        <v>55650</v>
      </c>
      <c r="G23" s="129">
        <v>0</v>
      </c>
      <c r="H23" s="130">
        <v>4500</v>
      </c>
      <c r="I23" s="130">
        <v>4500</v>
      </c>
      <c r="J23" s="129">
        <v>0</v>
      </c>
      <c r="K23" s="130">
        <v>0</v>
      </c>
      <c r="L23" s="130">
        <v>0</v>
      </c>
      <c r="M23" s="130">
        <v>0</v>
      </c>
      <c r="N23" s="130">
        <v>64650</v>
      </c>
      <c r="O23" s="130">
        <v>220</v>
      </c>
      <c r="P23" s="130">
        <v>1650</v>
      </c>
      <c r="Q23" s="130">
        <v>0</v>
      </c>
      <c r="R23" s="130">
        <v>0</v>
      </c>
      <c r="S23" s="132">
        <v>1870</v>
      </c>
      <c r="T23" s="130">
        <v>62780</v>
      </c>
    </row>
    <row r="24" spans="1:20" s="133" customFormat="1" ht="11.25" customHeight="1" x14ac:dyDescent="0.15">
      <c r="A24" s="123">
        <v>19</v>
      </c>
      <c r="B24" s="124">
        <v>1019</v>
      </c>
      <c r="C24" s="212" t="s">
        <v>166</v>
      </c>
      <c r="D24" s="126" t="s">
        <v>414</v>
      </c>
      <c r="E24" s="127" t="s">
        <v>466</v>
      </c>
      <c r="F24" s="128">
        <v>105000</v>
      </c>
      <c r="G24" s="129">
        <v>1000</v>
      </c>
      <c r="H24" s="130">
        <v>5000</v>
      </c>
      <c r="I24" s="130">
        <v>6000</v>
      </c>
      <c r="J24" s="129">
        <v>4000</v>
      </c>
      <c r="K24" s="130">
        <v>5000</v>
      </c>
      <c r="L24" s="130">
        <v>6000</v>
      </c>
      <c r="M24" s="130">
        <v>7000</v>
      </c>
      <c r="N24" s="130">
        <v>139000</v>
      </c>
      <c r="O24" s="130">
        <v>3510</v>
      </c>
      <c r="P24" s="130">
        <v>1650</v>
      </c>
      <c r="Q24" s="130">
        <v>0</v>
      </c>
      <c r="R24" s="130">
        <v>0</v>
      </c>
      <c r="S24" s="132">
        <v>5160</v>
      </c>
      <c r="T24" s="130">
        <v>133840</v>
      </c>
    </row>
    <row r="25" spans="1:20" s="133" customFormat="1" ht="11.25" customHeight="1" x14ac:dyDescent="0.15">
      <c r="A25" s="123"/>
      <c r="B25" s="124"/>
      <c r="C25" s="125"/>
      <c r="D25" s="126"/>
      <c r="E25" s="127"/>
      <c r="F25" s="128"/>
      <c r="G25" s="129"/>
      <c r="H25" s="130"/>
      <c r="I25" s="130"/>
      <c r="J25" s="129"/>
      <c r="K25" s="130"/>
      <c r="L25" s="130"/>
      <c r="M25" s="130"/>
      <c r="N25" s="130"/>
      <c r="O25" s="130"/>
      <c r="P25" s="130"/>
      <c r="Q25" s="130"/>
      <c r="R25" s="130"/>
      <c r="S25" s="132"/>
      <c r="T25" s="130"/>
    </row>
    <row r="26" spans="1:20" s="133" customFormat="1" ht="11.25" customHeight="1" x14ac:dyDescent="0.15">
      <c r="A26" s="123"/>
      <c r="B26" s="124"/>
      <c r="C26" s="125"/>
      <c r="D26" s="126"/>
      <c r="E26" s="127"/>
      <c r="F26" s="128"/>
      <c r="G26" s="129"/>
      <c r="H26" s="130"/>
      <c r="I26" s="130"/>
      <c r="J26" s="129"/>
      <c r="K26" s="130"/>
      <c r="L26" s="130"/>
      <c r="M26" s="130"/>
      <c r="N26" s="130"/>
      <c r="O26" s="130"/>
      <c r="P26" s="130"/>
      <c r="Q26" s="130"/>
      <c r="R26" s="130"/>
      <c r="S26" s="132"/>
      <c r="T26" s="130"/>
    </row>
    <row r="27" spans="1:20" s="133" customFormat="1" ht="11.25" customHeight="1" x14ac:dyDescent="0.15">
      <c r="A27" s="123"/>
      <c r="B27" s="124"/>
      <c r="C27" s="125"/>
      <c r="D27" s="126"/>
      <c r="E27" s="127"/>
      <c r="F27" s="128"/>
      <c r="G27" s="129"/>
      <c r="H27" s="130"/>
      <c r="I27" s="130"/>
      <c r="J27" s="129"/>
      <c r="K27" s="130"/>
      <c r="L27" s="130"/>
      <c r="M27" s="130"/>
      <c r="N27" s="130"/>
      <c r="O27" s="130"/>
      <c r="P27" s="130"/>
      <c r="Q27" s="130"/>
      <c r="R27" s="130"/>
      <c r="S27" s="132"/>
      <c r="T27" s="130"/>
    </row>
    <row r="28" spans="1:20" s="133" customFormat="1" ht="11.25" customHeight="1" x14ac:dyDescent="0.15">
      <c r="A28" s="123"/>
      <c r="B28" s="124"/>
      <c r="C28" s="125"/>
      <c r="D28" s="126"/>
      <c r="E28" s="127"/>
      <c r="F28" s="128"/>
      <c r="G28" s="129"/>
      <c r="H28" s="130"/>
      <c r="I28" s="130"/>
      <c r="J28" s="129"/>
      <c r="K28" s="130"/>
      <c r="L28" s="130"/>
      <c r="M28" s="130"/>
      <c r="N28" s="130"/>
      <c r="O28" s="130"/>
      <c r="P28" s="130"/>
      <c r="Q28" s="130"/>
      <c r="R28" s="130"/>
      <c r="S28" s="132"/>
      <c r="T28" s="130"/>
    </row>
    <row r="29" spans="1:20" s="133" customFormat="1" ht="11.25" customHeight="1" x14ac:dyDescent="0.15">
      <c r="A29" s="123"/>
      <c r="B29" s="124"/>
      <c r="C29" s="125"/>
      <c r="D29" s="126"/>
      <c r="E29" s="127"/>
      <c r="F29" s="128"/>
      <c r="G29" s="129"/>
      <c r="H29" s="130"/>
      <c r="I29" s="130"/>
      <c r="J29" s="129"/>
      <c r="K29" s="130"/>
      <c r="L29" s="130"/>
      <c r="M29" s="130"/>
      <c r="N29" s="130"/>
      <c r="O29" s="130"/>
      <c r="P29" s="130"/>
      <c r="Q29" s="130"/>
      <c r="R29" s="130"/>
      <c r="S29" s="132"/>
      <c r="T29" s="130"/>
    </row>
    <row r="30" spans="1:20" s="133" customFormat="1" ht="11.25" customHeight="1" x14ac:dyDescent="0.15">
      <c r="A30" s="123"/>
      <c r="B30" s="124"/>
      <c r="C30" s="125"/>
      <c r="D30" s="126"/>
      <c r="E30" s="127"/>
      <c r="F30" s="128"/>
      <c r="G30" s="129"/>
      <c r="H30" s="130"/>
      <c r="I30" s="130"/>
      <c r="J30" s="129"/>
      <c r="K30" s="130"/>
      <c r="L30" s="130"/>
      <c r="M30" s="130"/>
      <c r="N30" s="130"/>
      <c r="O30" s="130"/>
      <c r="P30" s="130"/>
      <c r="Q30" s="130"/>
      <c r="R30" s="130"/>
      <c r="S30" s="132"/>
      <c r="T30" s="130"/>
    </row>
    <row r="31" spans="1:20" s="133" customFormat="1" ht="11.25" customHeight="1" x14ac:dyDescent="0.15">
      <c r="A31" s="123"/>
      <c r="B31" s="124"/>
      <c r="C31" s="125"/>
      <c r="D31" s="126"/>
      <c r="E31" s="127"/>
      <c r="F31" s="128"/>
      <c r="G31" s="129"/>
      <c r="H31" s="130"/>
      <c r="I31" s="130"/>
      <c r="J31" s="129"/>
      <c r="K31" s="130"/>
      <c r="L31" s="130"/>
      <c r="M31" s="130"/>
      <c r="N31" s="130"/>
      <c r="O31" s="130"/>
      <c r="P31" s="130"/>
      <c r="Q31" s="130"/>
      <c r="R31" s="130"/>
      <c r="S31" s="132"/>
      <c r="T31" s="130"/>
    </row>
    <row r="32" spans="1:20" s="133" customFormat="1" ht="11.25" customHeight="1" x14ac:dyDescent="0.15">
      <c r="A32" s="123"/>
      <c r="B32" s="124"/>
      <c r="C32" s="125"/>
      <c r="D32" s="126"/>
      <c r="E32" s="127"/>
      <c r="F32" s="128"/>
      <c r="G32" s="129"/>
      <c r="H32" s="130"/>
      <c r="I32" s="130"/>
      <c r="J32" s="129"/>
      <c r="K32" s="130"/>
      <c r="L32" s="130"/>
      <c r="M32" s="130"/>
      <c r="N32" s="130"/>
      <c r="O32" s="130"/>
      <c r="P32" s="130"/>
      <c r="Q32" s="130"/>
      <c r="R32" s="130"/>
      <c r="S32" s="132"/>
      <c r="T32" s="130"/>
    </row>
    <row r="33" spans="1:20" s="133" customFormat="1" ht="11.25" customHeight="1" x14ac:dyDescent="0.15">
      <c r="A33" s="123"/>
      <c r="B33" s="124"/>
      <c r="C33" s="125"/>
      <c r="D33" s="126"/>
      <c r="E33" s="127"/>
      <c r="F33" s="128"/>
      <c r="G33" s="129"/>
      <c r="H33" s="130"/>
      <c r="I33" s="130"/>
      <c r="J33" s="129"/>
      <c r="K33" s="130"/>
      <c r="L33" s="130"/>
      <c r="M33" s="130"/>
      <c r="N33" s="130"/>
      <c r="O33" s="130"/>
      <c r="P33" s="130"/>
      <c r="Q33" s="130"/>
      <c r="R33" s="130"/>
      <c r="S33" s="132"/>
      <c r="T33" s="130"/>
    </row>
    <row r="34" spans="1:20" s="133" customFormat="1" ht="11.25" customHeight="1" x14ac:dyDescent="0.15">
      <c r="A34" s="123"/>
      <c r="B34" s="124"/>
      <c r="C34" s="125"/>
      <c r="D34" s="126"/>
      <c r="E34" s="127"/>
      <c r="F34" s="128"/>
      <c r="G34" s="129"/>
      <c r="H34" s="130"/>
      <c r="I34" s="130"/>
      <c r="J34" s="129"/>
      <c r="K34" s="130"/>
      <c r="L34" s="130"/>
      <c r="M34" s="130"/>
      <c r="N34" s="130"/>
      <c r="O34" s="130"/>
      <c r="P34" s="130"/>
      <c r="Q34" s="130"/>
      <c r="R34" s="130"/>
      <c r="S34" s="132"/>
      <c r="T34" s="130"/>
    </row>
    <row r="35" spans="1:20" s="133" customFormat="1" ht="11.25" customHeight="1" x14ac:dyDescent="0.15">
      <c r="A35" s="123"/>
      <c r="B35" s="124"/>
      <c r="C35" s="125"/>
      <c r="D35" s="126"/>
      <c r="E35" s="127"/>
      <c r="F35" s="128"/>
      <c r="G35" s="129"/>
      <c r="H35" s="130"/>
      <c r="I35" s="130"/>
      <c r="J35" s="129"/>
      <c r="K35" s="130"/>
      <c r="L35" s="130"/>
      <c r="M35" s="130"/>
      <c r="N35" s="130"/>
      <c r="O35" s="130"/>
      <c r="P35" s="130"/>
      <c r="Q35" s="130"/>
      <c r="R35" s="130"/>
      <c r="S35" s="132"/>
      <c r="T35" s="130"/>
    </row>
  </sheetData>
  <phoneticPr fontId="27" type="noConversion"/>
  <printOptions horizontalCentered="1"/>
  <pageMargins left="0.1" right="0.45" top="0.57999999999999996" bottom="0.39370078740157483" header="0.23622047244094491" footer="0"/>
  <pageSetup paperSize="9" scale="80" orientation="landscape" blackAndWhite="1" horizontalDpi="360" verticalDpi="360" r:id="rId1"/>
  <headerFooter alignWithMargins="0">
    <oddFooter>&amp;LPayroll detail&amp;RPage 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2">
    <tabColor indexed="12"/>
  </sheetPr>
  <dimension ref="A1:AL30"/>
  <sheetViews>
    <sheetView topLeftCell="S1" workbookViewId="0">
      <selection activeCell="AJ19" sqref="AJ19"/>
    </sheetView>
  </sheetViews>
  <sheetFormatPr defaultRowHeight="21.75" x14ac:dyDescent="0.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 x14ac:dyDescent="0.2">
      <c r="A1" s="139" t="s">
        <v>353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 x14ac:dyDescent="0.2">
      <c r="A2" s="143" t="s">
        <v>539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v>42809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214</v>
      </c>
      <c r="AF2" s="307" t="s">
        <v>52</v>
      </c>
      <c r="AG2" s="307" t="s">
        <v>52</v>
      </c>
      <c r="AH2" s="146"/>
      <c r="AI2" s="146"/>
      <c r="AJ2" s="146"/>
      <c r="AK2" s="146"/>
      <c r="AL2" s="146"/>
    </row>
    <row r="3" spans="1:38" s="141" customFormat="1" ht="8.25" customHeight="1" x14ac:dyDescent="0.2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 x14ac:dyDescent="0.15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152" t="s">
        <v>171</v>
      </c>
      <c r="G4" s="153"/>
      <c r="H4" s="153"/>
      <c r="I4" s="153"/>
      <c r="J4" s="153"/>
      <c r="K4" s="153"/>
      <c r="L4" s="153"/>
      <c r="M4" s="153"/>
      <c r="N4" s="153"/>
      <c r="O4" s="153" t="s">
        <v>172</v>
      </c>
      <c r="P4" s="153"/>
      <c r="Q4" s="153"/>
      <c r="R4" s="153"/>
      <c r="S4" s="153"/>
      <c r="T4" s="154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215</v>
      </c>
      <c r="AF4" s="309" t="s">
        <v>299</v>
      </c>
      <c r="AG4" s="309" t="s">
        <v>299</v>
      </c>
      <c r="AH4" s="157"/>
      <c r="AI4" s="157"/>
      <c r="AJ4" s="157"/>
      <c r="AK4" s="157"/>
      <c r="AL4" s="157"/>
    </row>
    <row r="5" spans="1:38" s="214" customFormat="1" ht="11.25" x14ac:dyDescent="0.15">
      <c r="A5" s="158" t="s">
        <v>126</v>
      </c>
      <c r="B5" s="159"/>
      <c r="C5" s="160" t="s">
        <v>179</v>
      </c>
      <c r="D5" s="161"/>
      <c r="E5" s="162"/>
      <c r="F5" s="163" t="s">
        <v>306</v>
      </c>
      <c r="G5" s="138" t="s">
        <v>51</v>
      </c>
      <c r="H5" s="138" t="s">
        <v>407</v>
      </c>
      <c r="I5" s="138" t="s">
        <v>408</v>
      </c>
      <c r="J5" s="138" t="s">
        <v>504</v>
      </c>
      <c r="K5" s="138" t="s">
        <v>438</v>
      </c>
      <c r="L5" s="138" t="s">
        <v>352</v>
      </c>
      <c r="M5" s="138" t="s">
        <v>53</v>
      </c>
      <c r="N5" s="320" t="s">
        <v>57</v>
      </c>
      <c r="O5" s="320" t="s">
        <v>174</v>
      </c>
      <c r="P5" s="320" t="s">
        <v>55</v>
      </c>
      <c r="Q5" s="320" t="s">
        <v>176</v>
      </c>
      <c r="R5" s="138" t="s">
        <v>53</v>
      </c>
      <c r="S5" s="320" t="s">
        <v>307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55</v>
      </c>
      <c r="AF5" s="310" t="s">
        <v>214</v>
      </c>
      <c r="AG5" s="310" t="s">
        <v>300</v>
      </c>
    </row>
    <row r="6" spans="1:38" s="133" customFormat="1" ht="11.25" customHeight="1" x14ac:dyDescent="0.15">
      <c r="A6" s="123">
        <v>1</v>
      </c>
      <c r="B6" s="202">
        <v>1001</v>
      </c>
      <c r="C6" s="200" t="s">
        <v>409</v>
      </c>
      <c r="D6" s="200" t="s">
        <v>411</v>
      </c>
      <c r="E6" s="200" t="s">
        <v>444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v>171500</v>
      </c>
      <c r="O6" s="207">
        <v>20601</v>
      </c>
      <c r="P6" s="207">
        <v>750</v>
      </c>
      <c r="Q6" s="207"/>
      <c r="R6" s="130"/>
      <c r="S6" s="207">
        <v>21351</v>
      </c>
      <c r="T6" s="207">
        <v>150149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v>157500</v>
      </c>
      <c r="AF6" s="132">
        <v>18467</v>
      </c>
      <c r="AG6" s="132">
        <v>2134</v>
      </c>
    </row>
    <row r="7" spans="1:38" s="133" customFormat="1" ht="11.25" customHeight="1" x14ac:dyDescent="0.15">
      <c r="A7" s="123">
        <v>2</v>
      </c>
      <c r="B7" s="202">
        <v>1002</v>
      </c>
      <c r="C7" s="200" t="s">
        <v>409</v>
      </c>
      <c r="D7" s="200" t="s">
        <v>412</v>
      </c>
      <c r="E7" s="200" t="s">
        <v>445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v>113000</v>
      </c>
      <c r="O7" s="207">
        <v>7412</v>
      </c>
      <c r="P7" s="207">
        <v>750</v>
      </c>
      <c r="Q7" s="207"/>
      <c r="R7" s="130"/>
      <c r="S7" s="207">
        <v>8162</v>
      </c>
      <c r="T7" s="207">
        <v>104838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v>95000</v>
      </c>
      <c r="AF7" s="132">
        <v>5612</v>
      </c>
      <c r="AG7" s="132">
        <v>1800</v>
      </c>
    </row>
    <row r="8" spans="1:38" s="133" customFormat="1" ht="11.25" customHeight="1" x14ac:dyDescent="0.15">
      <c r="A8" s="123">
        <v>3</v>
      </c>
      <c r="B8" s="202">
        <v>1003</v>
      </c>
      <c r="C8" s="200" t="s">
        <v>409</v>
      </c>
      <c r="D8" s="200" t="s">
        <v>413</v>
      </c>
      <c r="E8" s="200" t="s">
        <v>446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v>12000</v>
      </c>
      <c r="O8" s="207">
        <v>0</v>
      </c>
      <c r="P8" s="207">
        <v>600</v>
      </c>
      <c r="Q8" s="207"/>
      <c r="R8" s="130"/>
      <c r="S8" s="207">
        <v>600</v>
      </c>
      <c r="T8" s="207">
        <v>11400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v>12000</v>
      </c>
      <c r="AF8" s="132"/>
      <c r="AG8" s="132"/>
    </row>
    <row r="9" spans="1:38" s="133" customFormat="1" ht="11.25" customHeight="1" x14ac:dyDescent="0.15">
      <c r="A9" s="123">
        <v>4</v>
      </c>
      <c r="B9" s="202">
        <v>1004</v>
      </c>
      <c r="C9" s="200" t="s">
        <v>166</v>
      </c>
      <c r="D9" s="200" t="s">
        <v>414</v>
      </c>
      <c r="E9" s="200" t="s">
        <v>447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v>38896</v>
      </c>
      <c r="O9" s="207">
        <v>373</v>
      </c>
      <c r="P9" s="207">
        <v>750</v>
      </c>
      <c r="Q9" s="207"/>
      <c r="R9" s="130"/>
      <c r="S9" s="207">
        <v>1123</v>
      </c>
      <c r="T9" s="207">
        <v>37773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v>38896</v>
      </c>
      <c r="AF9" s="132">
        <v>373</v>
      </c>
      <c r="AG9" s="132">
        <v>0</v>
      </c>
    </row>
    <row r="10" spans="1:38" s="133" customFormat="1" ht="11.25" customHeight="1" x14ac:dyDescent="0.15">
      <c r="A10" s="123">
        <v>5</v>
      </c>
      <c r="B10" s="202">
        <v>1005</v>
      </c>
      <c r="C10" s="200" t="s">
        <v>409</v>
      </c>
      <c r="D10" s="200" t="s">
        <v>415</v>
      </c>
      <c r="E10" s="200" t="s">
        <v>448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v>0</v>
      </c>
      <c r="O10" s="207">
        <v>0</v>
      </c>
      <c r="P10" s="207">
        <v>0</v>
      </c>
      <c r="Q10" s="207"/>
      <c r="R10" s="130"/>
      <c r="S10" s="207">
        <v>0</v>
      </c>
      <c r="T10" s="207"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v>0</v>
      </c>
      <c r="AF10" s="132"/>
      <c r="AG10" s="132"/>
    </row>
    <row r="11" spans="1:38" s="133" customFormat="1" ht="11.25" customHeight="1" x14ac:dyDescent="0.15">
      <c r="A11" s="123">
        <v>6</v>
      </c>
      <c r="B11" s="202">
        <v>1006</v>
      </c>
      <c r="C11" s="200" t="s">
        <v>166</v>
      </c>
      <c r="D11" s="200" t="s">
        <v>416</v>
      </c>
      <c r="E11" s="200" t="s">
        <v>453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v>0</v>
      </c>
      <c r="O11" s="207">
        <v>0</v>
      </c>
      <c r="P11" s="207">
        <v>0</v>
      </c>
      <c r="Q11" s="207"/>
      <c r="R11" s="130"/>
      <c r="S11" s="207">
        <v>0</v>
      </c>
      <c r="T11" s="207"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v>0</v>
      </c>
      <c r="AF11" s="132"/>
      <c r="AG11" s="132"/>
    </row>
    <row r="12" spans="1:38" s="133" customFormat="1" ht="11.25" customHeight="1" x14ac:dyDescent="0.15">
      <c r="A12" s="123">
        <v>7</v>
      </c>
      <c r="B12" s="202">
        <v>1007</v>
      </c>
      <c r="C12" s="200" t="s">
        <v>218</v>
      </c>
      <c r="D12" s="200" t="s">
        <v>417</v>
      </c>
      <c r="E12" s="200" t="s">
        <v>454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v>0</v>
      </c>
      <c r="O12" s="207">
        <v>0</v>
      </c>
      <c r="P12" s="207">
        <v>0</v>
      </c>
      <c r="Q12" s="207"/>
      <c r="R12" s="130"/>
      <c r="S12" s="207">
        <v>0</v>
      </c>
      <c r="T12" s="207"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v>0</v>
      </c>
      <c r="AF12" s="132"/>
      <c r="AG12" s="132"/>
    </row>
    <row r="13" spans="1:38" s="133" customFormat="1" ht="11.25" customHeight="1" x14ac:dyDescent="0.15">
      <c r="A13" s="123">
        <v>8</v>
      </c>
      <c r="B13" s="202">
        <v>1008</v>
      </c>
      <c r="C13" s="200" t="s">
        <v>166</v>
      </c>
      <c r="D13" s="200" t="s">
        <v>418</v>
      </c>
      <c r="E13" s="200" t="s">
        <v>455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v>6000</v>
      </c>
      <c r="O13" s="207">
        <v>0</v>
      </c>
      <c r="P13" s="207">
        <v>300</v>
      </c>
      <c r="Q13" s="207"/>
      <c r="R13" s="130"/>
      <c r="S13" s="207">
        <v>300</v>
      </c>
      <c r="T13" s="207">
        <v>5700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v>6000</v>
      </c>
      <c r="AF13" s="132"/>
      <c r="AG13" s="132"/>
    </row>
    <row r="14" spans="1:38" s="133" customFormat="1" ht="11.25" customHeight="1" x14ac:dyDescent="0.15">
      <c r="A14" s="123">
        <v>9</v>
      </c>
      <c r="B14" s="202">
        <v>1009</v>
      </c>
      <c r="C14" s="200" t="s">
        <v>218</v>
      </c>
      <c r="D14" s="200" t="s">
        <v>419</v>
      </c>
      <c r="E14" s="200" t="s">
        <v>456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v>0</v>
      </c>
      <c r="O14" s="207">
        <v>0</v>
      </c>
      <c r="P14" s="207">
        <v>0</v>
      </c>
      <c r="Q14" s="207"/>
      <c r="R14" s="130"/>
      <c r="S14" s="207">
        <v>0</v>
      </c>
      <c r="T14" s="207"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v>0</v>
      </c>
      <c r="AF14" s="132"/>
      <c r="AG14" s="132"/>
    </row>
    <row r="15" spans="1:38" s="133" customFormat="1" ht="11.25" customHeight="1" x14ac:dyDescent="0.15">
      <c r="A15" s="123">
        <v>10</v>
      </c>
      <c r="B15" s="202">
        <v>1010</v>
      </c>
      <c r="C15" s="200" t="s">
        <v>409</v>
      </c>
      <c r="D15" s="200" t="s">
        <v>420</v>
      </c>
      <c r="E15" s="200" t="s">
        <v>457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v>48460</v>
      </c>
      <c r="O15" s="207">
        <v>1330</v>
      </c>
      <c r="P15" s="207">
        <v>750</v>
      </c>
      <c r="Q15" s="207"/>
      <c r="R15" s="130"/>
      <c r="S15" s="207">
        <v>2080</v>
      </c>
      <c r="T15" s="207">
        <v>46380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v>45110</v>
      </c>
      <c r="AF15" s="132">
        <v>995</v>
      </c>
      <c r="AG15" s="132">
        <v>335</v>
      </c>
    </row>
    <row r="16" spans="1:38" s="133" customFormat="1" ht="11.25" customHeight="1" x14ac:dyDescent="0.15">
      <c r="A16" s="123">
        <v>11</v>
      </c>
      <c r="B16" s="202">
        <v>1011</v>
      </c>
      <c r="C16" s="200" t="s">
        <v>409</v>
      </c>
      <c r="D16" s="200" t="s">
        <v>421</v>
      </c>
      <c r="E16" s="200" t="s">
        <v>458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v>7554</v>
      </c>
      <c r="O16" s="207">
        <v>0</v>
      </c>
      <c r="P16" s="207">
        <v>378</v>
      </c>
      <c r="Q16" s="207"/>
      <c r="R16" s="130"/>
      <c r="S16" s="207">
        <v>378</v>
      </c>
      <c r="T16" s="207">
        <v>7176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v>7554</v>
      </c>
      <c r="AF16" s="132"/>
      <c r="AG16" s="132"/>
    </row>
    <row r="17" spans="1:33" s="133" customFormat="1" ht="11.25" customHeight="1" x14ac:dyDescent="0.15">
      <c r="A17" s="123">
        <v>12</v>
      </c>
      <c r="B17" s="202">
        <v>1012</v>
      </c>
      <c r="C17" s="200" t="s">
        <v>166</v>
      </c>
      <c r="D17" s="200" t="s">
        <v>422</v>
      </c>
      <c r="E17" s="200" t="s">
        <v>459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v>31000</v>
      </c>
      <c r="O17" s="207">
        <v>0</v>
      </c>
      <c r="P17" s="207">
        <v>750</v>
      </c>
      <c r="Q17" s="207"/>
      <c r="R17" s="130"/>
      <c r="S17" s="207">
        <v>750</v>
      </c>
      <c r="T17" s="207">
        <v>30250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v>29500</v>
      </c>
      <c r="AF17" s="132"/>
      <c r="AG17" s="132"/>
    </row>
    <row r="18" spans="1:33" s="133" customFormat="1" ht="11.25" customHeight="1" x14ac:dyDescent="0.15">
      <c r="A18" s="123">
        <v>13</v>
      </c>
      <c r="B18" s="202">
        <v>1013</v>
      </c>
      <c r="C18" s="200" t="s">
        <v>166</v>
      </c>
      <c r="D18" s="200" t="s">
        <v>423</v>
      </c>
      <c r="E18" s="200" t="s">
        <v>460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v>20000</v>
      </c>
      <c r="O18" s="207">
        <v>0</v>
      </c>
      <c r="P18" s="207">
        <v>750</v>
      </c>
      <c r="Q18" s="207"/>
      <c r="R18" s="130"/>
      <c r="S18" s="207">
        <v>750</v>
      </c>
      <c r="T18" s="207">
        <v>19250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v>18500</v>
      </c>
      <c r="AF18" s="132"/>
      <c r="AG18" s="132"/>
    </row>
    <row r="19" spans="1:33" s="133" customFormat="1" ht="11.25" customHeight="1" x14ac:dyDescent="0.15">
      <c r="A19" s="123">
        <v>14</v>
      </c>
      <c r="B19" s="202">
        <v>1014</v>
      </c>
      <c r="C19" s="200" t="s">
        <v>409</v>
      </c>
      <c r="D19" s="200" t="s">
        <v>424</v>
      </c>
      <c r="E19" s="200" t="s">
        <v>461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v>22554</v>
      </c>
      <c r="O19" s="207">
        <v>0</v>
      </c>
      <c r="P19" s="207">
        <v>750</v>
      </c>
      <c r="Q19" s="207"/>
      <c r="R19" s="130"/>
      <c r="S19" s="207">
        <v>750</v>
      </c>
      <c r="T19" s="207">
        <v>21804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v>15000</v>
      </c>
      <c r="AF19" s="132"/>
      <c r="AG19" s="132"/>
    </row>
    <row r="20" spans="1:33" s="133" customFormat="1" ht="11.25" customHeight="1" x14ac:dyDescent="0.15">
      <c r="A20" s="123">
        <v>15</v>
      </c>
      <c r="B20" s="202">
        <v>1015</v>
      </c>
      <c r="C20" s="200" t="s">
        <v>166</v>
      </c>
      <c r="D20" s="200" t="s">
        <v>410</v>
      </c>
      <c r="E20" s="200" t="s">
        <v>462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v>40856</v>
      </c>
      <c r="O20" s="207">
        <v>560</v>
      </c>
      <c r="P20" s="207">
        <v>750</v>
      </c>
      <c r="Q20" s="207"/>
      <c r="R20" s="130"/>
      <c r="S20" s="207">
        <v>1310</v>
      </c>
      <c r="T20" s="207">
        <v>39546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v>40000</v>
      </c>
      <c r="AF20" s="132">
        <v>475</v>
      </c>
      <c r="AG20" s="132">
        <v>85</v>
      </c>
    </row>
    <row r="21" spans="1:33" s="133" customFormat="1" ht="11.25" customHeight="1" x14ac:dyDescent="0.15">
      <c r="A21" s="123">
        <v>16</v>
      </c>
      <c r="B21" s="202">
        <v>1016</v>
      </c>
      <c r="C21" s="200" t="s">
        <v>166</v>
      </c>
      <c r="D21" s="200" t="s">
        <v>411</v>
      </c>
      <c r="E21" s="200" t="s">
        <v>463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v>40348</v>
      </c>
      <c r="O21" s="207">
        <v>17</v>
      </c>
      <c r="P21" s="207">
        <v>750</v>
      </c>
      <c r="Q21" s="207"/>
      <c r="R21" s="130"/>
      <c r="S21" s="207">
        <v>767</v>
      </c>
      <c r="T21" s="207">
        <v>39581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v>35760</v>
      </c>
      <c r="AF21" s="132">
        <v>247</v>
      </c>
      <c r="AG21" s="132">
        <v>-230</v>
      </c>
    </row>
    <row r="22" spans="1:33" s="133" customFormat="1" ht="11.25" customHeight="1" x14ac:dyDescent="0.15">
      <c r="A22" s="123">
        <v>17</v>
      </c>
      <c r="B22" s="202">
        <v>1017</v>
      </c>
      <c r="C22" s="200" t="s">
        <v>166</v>
      </c>
      <c r="D22" s="200" t="s">
        <v>412</v>
      </c>
      <c r="E22" s="200" t="s">
        <v>464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v>23906</v>
      </c>
      <c r="O22" s="207">
        <v>0</v>
      </c>
      <c r="P22" s="207">
        <v>750</v>
      </c>
      <c r="Q22" s="207"/>
      <c r="R22" s="130"/>
      <c r="S22" s="207">
        <v>750</v>
      </c>
      <c r="T22" s="207">
        <v>23156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v>21550</v>
      </c>
      <c r="AF22" s="132"/>
      <c r="AG22" s="132"/>
    </row>
    <row r="23" spans="1:33" s="133" customFormat="1" ht="11.25" customHeight="1" x14ac:dyDescent="0.15">
      <c r="A23" s="123">
        <v>18</v>
      </c>
      <c r="B23" s="202">
        <v>1018</v>
      </c>
      <c r="C23" s="200" t="s">
        <v>166</v>
      </c>
      <c r="D23" s="200" t="s">
        <v>413</v>
      </c>
      <c r="E23" s="200" t="s">
        <v>465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v>21550</v>
      </c>
      <c r="O23" s="207">
        <v>0</v>
      </c>
      <c r="P23" s="207">
        <v>750</v>
      </c>
      <c r="Q23" s="207"/>
      <c r="R23" s="130"/>
      <c r="S23" s="207">
        <v>750</v>
      </c>
      <c r="T23" s="207">
        <v>20800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v>21550</v>
      </c>
      <c r="AF23" s="132"/>
      <c r="AG23" s="132"/>
    </row>
    <row r="24" spans="1:33" s="133" customFormat="1" ht="11.25" customHeight="1" x14ac:dyDescent="0.15">
      <c r="A24" s="123">
        <v>19</v>
      </c>
      <c r="B24" s="202">
        <v>1019</v>
      </c>
      <c r="C24" s="200" t="s">
        <v>166</v>
      </c>
      <c r="D24" s="200" t="s">
        <v>414</v>
      </c>
      <c r="E24" s="200" t="s">
        <v>466</v>
      </c>
      <c r="F24" s="128">
        <v>35000</v>
      </c>
      <c r="G24" s="129">
        <v>1000</v>
      </c>
      <c r="H24" s="130">
        <v>2000</v>
      </c>
      <c r="I24" s="130">
        <v>3000</v>
      </c>
      <c r="J24" s="130">
        <v>4000</v>
      </c>
      <c r="K24" s="130">
        <v>5000</v>
      </c>
      <c r="L24" s="130">
        <v>6000</v>
      </c>
      <c r="M24" s="130">
        <v>7000</v>
      </c>
      <c r="N24" s="207">
        <v>63000</v>
      </c>
      <c r="O24" s="207">
        <v>0</v>
      </c>
      <c r="P24" s="207">
        <v>750</v>
      </c>
      <c r="Q24" s="207"/>
      <c r="R24" s="130"/>
      <c r="S24" s="207">
        <v>750</v>
      </c>
      <c r="T24" s="207">
        <v>62250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v>45000</v>
      </c>
      <c r="AF24" s="132"/>
      <c r="AG24" s="132"/>
    </row>
    <row r="25" spans="1:33" s="133" customFormat="1" ht="11.25" customHeight="1" x14ac:dyDescent="0.15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v>0</v>
      </c>
      <c r="O25" s="207">
        <v>0</v>
      </c>
      <c r="P25" s="207">
        <v>0</v>
      </c>
      <c r="Q25" s="207"/>
      <c r="R25" s="130"/>
      <c r="S25" s="207">
        <v>0</v>
      </c>
      <c r="T25" s="207"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v>0</v>
      </c>
      <c r="AF25" s="132"/>
      <c r="AG25" s="132"/>
    </row>
    <row r="26" spans="1:33" s="133" customFormat="1" ht="11.25" customHeight="1" x14ac:dyDescent="0.15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v>0</v>
      </c>
      <c r="O26" s="207">
        <v>0</v>
      </c>
      <c r="P26" s="207">
        <v>0</v>
      </c>
      <c r="Q26" s="207"/>
      <c r="R26" s="130"/>
      <c r="S26" s="207">
        <v>0</v>
      </c>
      <c r="T26" s="207"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v>0</v>
      </c>
      <c r="AF26" s="132"/>
      <c r="AG26" s="132"/>
    </row>
    <row r="27" spans="1:33" s="133" customFormat="1" ht="11.25" customHeight="1" x14ac:dyDescent="0.15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v>0</v>
      </c>
      <c r="O27" s="207">
        <v>0</v>
      </c>
      <c r="P27" s="207">
        <v>0</v>
      </c>
      <c r="Q27" s="207"/>
      <c r="R27" s="130"/>
      <c r="S27" s="207">
        <v>0</v>
      </c>
      <c r="T27" s="207"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v>0</v>
      </c>
      <c r="AF27" s="132"/>
      <c r="AG27" s="132"/>
    </row>
    <row r="28" spans="1:33" s="133" customFormat="1" ht="11.25" customHeight="1" x14ac:dyDescent="0.15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v>0</v>
      </c>
      <c r="AF28" s="132"/>
      <c r="AG28" s="132"/>
    </row>
    <row r="29" spans="1:33" s="133" customFormat="1" ht="15" customHeight="1" thickBot="1" x14ac:dyDescent="0.2">
      <c r="A29" s="166"/>
      <c r="B29" s="167"/>
      <c r="C29" s="168"/>
      <c r="D29" s="169"/>
      <c r="E29" s="170"/>
      <c r="F29" s="171">
        <v>537070</v>
      </c>
      <c r="G29" s="171">
        <v>19704</v>
      </c>
      <c r="H29" s="171">
        <v>15500</v>
      </c>
      <c r="I29" s="171">
        <v>12000</v>
      </c>
      <c r="J29" s="171">
        <v>16000</v>
      </c>
      <c r="K29" s="171">
        <v>24350</v>
      </c>
      <c r="L29" s="171">
        <v>16500</v>
      </c>
      <c r="M29" s="171">
        <v>19500</v>
      </c>
      <c r="N29" s="171">
        <v>660624</v>
      </c>
      <c r="O29" s="171">
        <v>30293</v>
      </c>
      <c r="P29" s="171">
        <v>10278</v>
      </c>
      <c r="Q29" s="171">
        <v>0</v>
      </c>
      <c r="R29" s="171">
        <v>0</v>
      </c>
      <c r="S29" s="171">
        <v>40571</v>
      </c>
      <c r="T29" s="171">
        <v>620053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 x14ac:dyDescent="0.15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81" type="noConversion"/>
  <pageMargins left="0.75" right="0.75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2">
    <tabColor indexed="12"/>
  </sheetPr>
  <dimension ref="A1:AL30"/>
  <sheetViews>
    <sheetView topLeftCell="S1" workbookViewId="0">
      <selection activeCell="AK12" sqref="AK12:AK13"/>
    </sheetView>
  </sheetViews>
  <sheetFormatPr defaultRowHeight="21.75" x14ac:dyDescent="0.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 x14ac:dyDescent="0.2">
      <c r="A1" s="139" t="s">
        <v>353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 x14ac:dyDescent="0.2">
      <c r="A2" s="143" t="s">
        <v>541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v>42781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214</v>
      </c>
      <c r="AF2" s="307" t="s">
        <v>52</v>
      </c>
      <c r="AG2" s="307" t="s">
        <v>52</v>
      </c>
      <c r="AH2" s="146"/>
      <c r="AI2" s="146"/>
      <c r="AJ2" s="146"/>
      <c r="AK2" s="146"/>
      <c r="AL2" s="146"/>
    </row>
    <row r="3" spans="1:38" s="141" customFormat="1" ht="8.25" customHeight="1" x14ac:dyDescent="0.2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 x14ac:dyDescent="0.15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152" t="s">
        <v>171</v>
      </c>
      <c r="G4" s="153"/>
      <c r="H4" s="153"/>
      <c r="I4" s="153"/>
      <c r="J4" s="153"/>
      <c r="K4" s="153"/>
      <c r="L4" s="153"/>
      <c r="M4" s="153"/>
      <c r="N4" s="153"/>
      <c r="O4" s="153" t="s">
        <v>172</v>
      </c>
      <c r="P4" s="153"/>
      <c r="Q4" s="153"/>
      <c r="R4" s="153"/>
      <c r="S4" s="153"/>
      <c r="T4" s="154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215</v>
      </c>
      <c r="AF4" s="309" t="s">
        <v>299</v>
      </c>
      <c r="AG4" s="309" t="s">
        <v>299</v>
      </c>
      <c r="AH4" s="157"/>
      <c r="AI4" s="157"/>
      <c r="AJ4" s="157"/>
      <c r="AK4" s="157"/>
      <c r="AL4" s="157"/>
    </row>
    <row r="5" spans="1:38" s="214" customFormat="1" ht="11.25" x14ac:dyDescent="0.15">
      <c r="A5" s="158" t="s">
        <v>126</v>
      </c>
      <c r="B5" s="159"/>
      <c r="C5" s="160" t="s">
        <v>179</v>
      </c>
      <c r="D5" s="161"/>
      <c r="E5" s="162"/>
      <c r="F5" s="163" t="s">
        <v>306</v>
      </c>
      <c r="G5" s="138" t="s">
        <v>51</v>
      </c>
      <c r="H5" s="138" t="s">
        <v>407</v>
      </c>
      <c r="I5" s="138" t="s">
        <v>408</v>
      </c>
      <c r="J5" s="138" t="s">
        <v>504</v>
      </c>
      <c r="K5" s="138" t="s">
        <v>438</v>
      </c>
      <c r="L5" s="138" t="s">
        <v>352</v>
      </c>
      <c r="M5" s="138" t="s">
        <v>53</v>
      </c>
      <c r="N5" s="320" t="s">
        <v>57</v>
      </c>
      <c r="O5" s="320" t="s">
        <v>174</v>
      </c>
      <c r="P5" s="320" t="s">
        <v>55</v>
      </c>
      <c r="Q5" s="320" t="s">
        <v>176</v>
      </c>
      <c r="R5" s="138" t="s">
        <v>53</v>
      </c>
      <c r="S5" s="320" t="s">
        <v>307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55</v>
      </c>
      <c r="AF5" s="310" t="s">
        <v>214</v>
      </c>
      <c r="AG5" s="310" t="s">
        <v>300</v>
      </c>
    </row>
    <row r="6" spans="1:38" s="133" customFormat="1" ht="11.25" customHeight="1" x14ac:dyDescent="0.15">
      <c r="A6" s="123">
        <v>1</v>
      </c>
      <c r="B6" s="202">
        <v>1001</v>
      </c>
      <c r="C6" s="200" t="s">
        <v>409</v>
      </c>
      <c r="D6" s="200" t="s">
        <v>411</v>
      </c>
      <c r="E6" s="200" t="s">
        <v>444</v>
      </c>
      <c r="F6" s="128">
        <v>150000</v>
      </c>
      <c r="G6" s="129">
        <v>812.5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v>170812.5</v>
      </c>
      <c r="O6" s="207">
        <v>31484</v>
      </c>
      <c r="P6" s="207">
        <v>450</v>
      </c>
      <c r="Q6" s="207"/>
      <c r="R6" s="130"/>
      <c r="S6" s="207">
        <v>31934</v>
      </c>
      <c r="T6" s="207">
        <v>138878.5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v>157500</v>
      </c>
      <c r="AF6" s="132">
        <v>27490</v>
      </c>
      <c r="AG6" s="132">
        <v>3994</v>
      </c>
    </row>
    <row r="7" spans="1:38" s="133" customFormat="1" ht="11.25" customHeight="1" x14ac:dyDescent="0.15">
      <c r="A7" s="123">
        <v>2</v>
      </c>
      <c r="B7" s="202">
        <v>1002</v>
      </c>
      <c r="C7" s="200" t="s">
        <v>409</v>
      </c>
      <c r="D7" s="200" t="s">
        <v>412</v>
      </c>
      <c r="E7" s="200" t="s">
        <v>445</v>
      </c>
      <c r="F7" s="128">
        <v>8512</v>
      </c>
      <c r="G7" s="129">
        <v>0</v>
      </c>
      <c r="H7" s="130"/>
      <c r="I7" s="130"/>
      <c r="J7" s="129"/>
      <c r="K7" s="129"/>
      <c r="L7" s="129"/>
      <c r="M7" s="130"/>
      <c r="N7" s="207">
        <v>8512</v>
      </c>
      <c r="O7" s="207">
        <v>0</v>
      </c>
      <c r="P7" s="207">
        <v>255</v>
      </c>
      <c r="Q7" s="207"/>
      <c r="R7" s="130"/>
      <c r="S7" s="207">
        <v>255</v>
      </c>
      <c r="T7" s="207">
        <v>8257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v>8512</v>
      </c>
      <c r="AF7" s="132"/>
      <c r="AG7" s="132"/>
    </row>
    <row r="8" spans="1:38" s="133" customFormat="1" ht="11.25" customHeight="1" x14ac:dyDescent="0.15">
      <c r="A8" s="123">
        <v>3</v>
      </c>
      <c r="B8" s="202">
        <v>1003</v>
      </c>
      <c r="C8" s="200" t="s">
        <v>409</v>
      </c>
      <c r="D8" s="200" t="s">
        <v>413</v>
      </c>
      <c r="E8" s="200" t="s">
        <v>446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v>12000</v>
      </c>
      <c r="O8" s="207">
        <v>0</v>
      </c>
      <c r="P8" s="207">
        <v>360</v>
      </c>
      <c r="Q8" s="207"/>
      <c r="R8" s="130"/>
      <c r="S8" s="207">
        <v>360</v>
      </c>
      <c r="T8" s="207">
        <v>11640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v>12000</v>
      </c>
      <c r="AF8" s="132"/>
      <c r="AG8" s="132"/>
    </row>
    <row r="9" spans="1:38" s="133" customFormat="1" ht="11.25" customHeight="1" x14ac:dyDescent="0.15">
      <c r="A9" s="123">
        <v>4</v>
      </c>
      <c r="B9" s="202">
        <v>1004</v>
      </c>
      <c r="C9" s="200" t="s">
        <v>166</v>
      </c>
      <c r="D9" s="200" t="s">
        <v>414</v>
      </c>
      <c r="E9" s="200" t="s">
        <v>447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v>38896</v>
      </c>
      <c r="O9" s="207">
        <v>1845</v>
      </c>
      <c r="P9" s="207">
        <v>450</v>
      </c>
      <c r="Q9" s="207"/>
      <c r="R9" s="130"/>
      <c r="S9" s="207">
        <v>2295</v>
      </c>
      <c r="T9" s="207">
        <v>36601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v>38896</v>
      </c>
      <c r="AF9" s="132">
        <v>1845</v>
      </c>
      <c r="AG9" s="132">
        <v>0</v>
      </c>
    </row>
    <row r="10" spans="1:38" s="133" customFormat="1" ht="11.25" customHeight="1" x14ac:dyDescent="0.15">
      <c r="A10" s="123">
        <v>5</v>
      </c>
      <c r="B10" s="202">
        <v>1005</v>
      </c>
      <c r="C10" s="200" t="s">
        <v>409</v>
      </c>
      <c r="D10" s="200" t="s">
        <v>415</v>
      </c>
      <c r="E10" s="200" t="s">
        <v>448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v>0</v>
      </c>
      <c r="O10" s="207">
        <v>0</v>
      </c>
      <c r="P10" s="207">
        <v>0</v>
      </c>
      <c r="Q10" s="207"/>
      <c r="R10" s="130"/>
      <c r="S10" s="207">
        <v>0</v>
      </c>
      <c r="T10" s="207"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v>0</v>
      </c>
      <c r="AF10" s="132"/>
      <c r="AG10" s="132"/>
    </row>
    <row r="11" spans="1:38" s="133" customFormat="1" ht="11.25" customHeight="1" x14ac:dyDescent="0.15">
      <c r="A11" s="123">
        <v>6</v>
      </c>
      <c r="B11" s="202">
        <v>1006</v>
      </c>
      <c r="C11" s="200" t="s">
        <v>166</v>
      </c>
      <c r="D11" s="200" t="s">
        <v>416</v>
      </c>
      <c r="E11" s="200" t="s">
        <v>453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v>0</v>
      </c>
      <c r="O11" s="207">
        <v>0</v>
      </c>
      <c r="P11" s="207">
        <v>0</v>
      </c>
      <c r="Q11" s="207"/>
      <c r="R11" s="130"/>
      <c r="S11" s="207">
        <v>0</v>
      </c>
      <c r="T11" s="207"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v>0</v>
      </c>
      <c r="AF11" s="132"/>
      <c r="AG11" s="132"/>
    </row>
    <row r="12" spans="1:38" s="133" customFormat="1" ht="11.25" customHeight="1" x14ac:dyDescent="0.15">
      <c r="A12" s="123">
        <v>7</v>
      </c>
      <c r="B12" s="202">
        <v>1007</v>
      </c>
      <c r="C12" s="200" t="s">
        <v>218</v>
      </c>
      <c r="D12" s="200" t="s">
        <v>417</v>
      </c>
      <c r="E12" s="200" t="s">
        <v>454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v>0</v>
      </c>
      <c r="O12" s="207">
        <v>0</v>
      </c>
      <c r="P12" s="207">
        <v>0</v>
      </c>
      <c r="Q12" s="207"/>
      <c r="R12" s="130"/>
      <c r="S12" s="207">
        <v>0</v>
      </c>
      <c r="T12" s="207"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v>0</v>
      </c>
      <c r="AF12" s="132"/>
      <c r="AG12" s="132"/>
    </row>
    <row r="13" spans="1:38" s="133" customFormat="1" ht="11.25" customHeight="1" x14ac:dyDescent="0.15">
      <c r="A13" s="123">
        <v>8</v>
      </c>
      <c r="B13" s="202">
        <v>1008</v>
      </c>
      <c r="C13" s="200" t="s">
        <v>166</v>
      </c>
      <c r="D13" s="200" t="s">
        <v>418</v>
      </c>
      <c r="E13" s="200" t="s">
        <v>455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v>6000</v>
      </c>
      <c r="O13" s="207">
        <v>0</v>
      </c>
      <c r="P13" s="207">
        <v>180</v>
      </c>
      <c r="Q13" s="207"/>
      <c r="R13" s="130"/>
      <c r="S13" s="207">
        <v>180</v>
      </c>
      <c r="T13" s="207">
        <v>5820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v>6000</v>
      </c>
      <c r="AF13" s="132"/>
      <c r="AG13" s="132"/>
    </row>
    <row r="14" spans="1:38" s="133" customFormat="1" ht="11.25" customHeight="1" x14ac:dyDescent="0.15">
      <c r="A14" s="123">
        <v>9</v>
      </c>
      <c r="B14" s="202">
        <v>1009</v>
      </c>
      <c r="C14" s="200" t="s">
        <v>218</v>
      </c>
      <c r="D14" s="200" t="s">
        <v>419</v>
      </c>
      <c r="E14" s="200" t="s">
        <v>456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v>0</v>
      </c>
      <c r="O14" s="207">
        <v>0</v>
      </c>
      <c r="P14" s="207">
        <v>0</v>
      </c>
      <c r="Q14" s="207"/>
      <c r="R14" s="130"/>
      <c r="S14" s="207">
        <v>0</v>
      </c>
      <c r="T14" s="207"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v>0</v>
      </c>
      <c r="AF14" s="132"/>
      <c r="AG14" s="132"/>
    </row>
    <row r="15" spans="1:38" s="133" customFormat="1" ht="11.25" customHeight="1" x14ac:dyDescent="0.15">
      <c r="A15" s="123">
        <v>10</v>
      </c>
      <c r="B15" s="202">
        <v>1010</v>
      </c>
      <c r="C15" s="200" t="s">
        <v>409</v>
      </c>
      <c r="D15" s="200" t="s">
        <v>420</v>
      </c>
      <c r="E15" s="200" t="s">
        <v>457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v>48460</v>
      </c>
      <c r="O15" s="207">
        <v>2713</v>
      </c>
      <c r="P15" s="207">
        <v>450</v>
      </c>
      <c r="Q15" s="207"/>
      <c r="R15" s="130"/>
      <c r="S15" s="207">
        <v>3163</v>
      </c>
      <c r="T15" s="207">
        <v>45297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v>45110</v>
      </c>
      <c r="AF15" s="132">
        <v>2378</v>
      </c>
      <c r="AG15" s="132">
        <v>335</v>
      </c>
    </row>
    <row r="16" spans="1:38" s="133" customFormat="1" ht="11.25" customHeight="1" x14ac:dyDescent="0.15">
      <c r="A16" s="123">
        <v>11</v>
      </c>
      <c r="B16" s="202">
        <v>1011</v>
      </c>
      <c r="C16" s="200" t="s">
        <v>409</v>
      </c>
      <c r="D16" s="200" t="s">
        <v>421</v>
      </c>
      <c r="E16" s="200" t="s">
        <v>458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v>7554</v>
      </c>
      <c r="O16" s="207">
        <v>0</v>
      </c>
      <c r="P16" s="207">
        <v>227</v>
      </c>
      <c r="Q16" s="207"/>
      <c r="R16" s="130"/>
      <c r="S16" s="207">
        <v>227</v>
      </c>
      <c r="T16" s="207">
        <v>7327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v>7554</v>
      </c>
      <c r="AF16" s="132"/>
      <c r="AG16" s="132"/>
    </row>
    <row r="17" spans="1:33" s="133" customFormat="1" ht="11.25" customHeight="1" x14ac:dyDescent="0.15">
      <c r="A17" s="123">
        <v>12</v>
      </c>
      <c r="B17" s="202">
        <v>1012</v>
      </c>
      <c r="C17" s="200" t="s">
        <v>166</v>
      </c>
      <c r="D17" s="200" t="s">
        <v>422</v>
      </c>
      <c r="E17" s="200" t="s">
        <v>459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v>31000</v>
      </c>
      <c r="O17" s="207">
        <v>1055</v>
      </c>
      <c r="P17" s="207">
        <v>450</v>
      </c>
      <c r="Q17" s="207"/>
      <c r="R17" s="130"/>
      <c r="S17" s="207">
        <v>1505</v>
      </c>
      <c r="T17" s="207">
        <v>29495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v>29500</v>
      </c>
      <c r="AF17" s="132">
        <v>905</v>
      </c>
      <c r="AG17" s="132">
        <v>150</v>
      </c>
    </row>
    <row r="18" spans="1:33" s="133" customFormat="1" ht="11.25" customHeight="1" x14ac:dyDescent="0.15">
      <c r="A18" s="123">
        <v>13</v>
      </c>
      <c r="B18" s="202">
        <v>1013</v>
      </c>
      <c r="C18" s="200" t="s">
        <v>166</v>
      </c>
      <c r="D18" s="200" t="s">
        <v>423</v>
      </c>
      <c r="E18" s="200" t="s">
        <v>460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v>20000</v>
      </c>
      <c r="O18" s="207">
        <v>0</v>
      </c>
      <c r="P18" s="207">
        <v>450</v>
      </c>
      <c r="Q18" s="207"/>
      <c r="R18" s="130"/>
      <c r="S18" s="207">
        <v>450</v>
      </c>
      <c r="T18" s="207">
        <v>19550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v>18500</v>
      </c>
      <c r="AF18" s="132"/>
      <c r="AG18" s="132"/>
    </row>
    <row r="19" spans="1:33" s="133" customFormat="1" ht="11.25" customHeight="1" x14ac:dyDescent="0.15">
      <c r="A19" s="123">
        <v>14</v>
      </c>
      <c r="B19" s="202">
        <v>1014</v>
      </c>
      <c r="C19" s="200" t="s">
        <v>409</v>
      </c>
      <c r="D19" s="200" t="s">
        <v>424</v>
      </c>
      <c r="E19" s="200" t="s">
        <v>461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v>22554</v>
      </c>
      <c r="O19" s="207">
        <v>0</v>
      </c>
      <c r="P19" s="207">
        <v>450</v>
      </c>
      <c r="Q19" s="207"/>
      <c r="R19" s="130"/>
      <c r="S19" s="207">
        <v>450</v>
      </c>
      <c r="T19" s="207">
        <v>22104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v>15000</v>
      </c>
      <c r="AF19" s="132"/>
      <c r="AG19" s="132"/>
    </row>
    <row r="20" spans="1:33" s="133" customFormat="1" ht="11.25" customHeight="1" x14ac:dyDescent="0.15">
      <c r="A20" s="123">
        <v>15</v>
      </c>
      <c r="B20" s="202">
        <v>1015</v>
      </c>
      <c r="C20" s="200" t="s">
        <v>166</v>
      </c>
      <c r="D20" s="200" t="s">
        <v>410</v>
      </c>
      <c r="E20" s="200" t="s">
        <v>462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v>40856</v>
      </c>
      <c r="O20" s="207">
        <v>2041</v>
      </c>
      <c r="P20" s="207">
        <v>450</v>
      </c>
      <c r="Q20" s="207"/>
      <c r="R20" s="130"/>
      <c r="S20" s="207">
        <v>2491</v>
      </c>
      <c r="T20" s="207">
        <v>38365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v>40000</v>
      </c>
      <c r="AF20" s="132">
        <v>1955</v>
      </c>
      <c r="AG20" s="132">
        <v>86</v>
      </c>
    </row>
    <row r="21" spans="1:33" s="133" customFormat="1" ht="11.25" customHeight="1" x14ac:dyDescent="0.15">
      <c r="A21" s="123">
        <v>16</v>
      </c>
      <c r="B21" s="202">
        <v>1016</v>
      </c>
      <c r="C21" s="200" t="s">
        <v>166</v>
      </c>
      <c r="D21" s="200" t="s">
        <v>411</v>
      </c>
      <c r="E21" s="200" t="s">
        <v>463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v>40348</v>
      </c>
      <c r="O21" s="207">
        <v>1990</v>
      </c>
      <c r="P21" s="207">
        <v>450</v>
      </c>
      <c r="Q21" s="207"/>
      <c r="R21" s="130"/>
      <c r="S21" s="207">
        <v>2440</v>
      </c>
      <c r="T21" s="207">
        <v>37908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v>35760</v>
      </c>
      <c r="AF21" s="132">
        <v>1531</v>
      </c>
      <c r="AG21" s="132">
        <v>459</v>
      </c>
    </row>
    <row r="22" spans="1:33" s="133" customFormat="1" ht="11.25" customHeight="1" x14ac:dyDescent="0.15">
      <c r="A22" s="123">
        <v>17</v>
      </c>
      <c r="B22" s="202">
        <v>1017</v>
      </c>
      <c r="C22" s="200" t="s">
        <v>166</v>
      </c>
      <c r="D22" s="200" t="s">
        <v>412</v>
      </c>
      <c r="E22" s="200" t="s">
        <v>464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v>23906</v>
      </c>
      <c r="O22" s="207">
        <v>346</v>
      </c>
      <c r="P22" s="207">
        <v>450</v>
      </c>
      <c r="Q22" s="207"/>
      <c r="R22" s="130"/>
      <c r="S22" s="207">
        <v>796</v>
      </c>
      <c r="T22" s="207">
        <v>23110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v>21550</v>
      </c>
      <c r="AF22" s="132">
        <v>110</v>
      </c>
      <c r="AG22" s="132">
        <v>236</v>
      </c>
    </row>
    <row r="23" spans="1:33" s="133" customFormat="1" ht="11.25" customHeight="1" x14ac:dyDescent="0.15">
      <c r="A23" s="123">
        <v>18</v>
      </c>
      <c r="B23" s="202">
        <v>1018</v>
      </c>
      <c r="C23" s="200" t="s">
        <v>166</v>
      </c>
      <c r="D23" s="200" t="s">
        <v>413</v>
      </c>
      <c r="E23" s="200" t="s">
        <v>465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v>21550</v>
      </c>
      <c r="O23" s="207">
        <v>110</v>
      </c>
      <c r="P23" s="207">
        <v>450</v>
      </c>
      <c r="Q23" s="207"/>
      <c r="R23" s="130"/>
      <c r="S23" s="207">
        <v>560</v>
      </c>
      <c r="T23" s="207">
        <v>20990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v>21550</v>
      </c>
      <c r="AF23" s="132">
        <v>110</v>
      </c>
      <c r="AG23" s="132">
        <v>0</v>
      </c>
    </row>
    <row r="24" spans="1:33" s="133" customFormat="1" ht="11.25" customHeight="1" x14ac:dyDescent="0.15">
      <c r="A24" s="123">
        <v>19</v>
      </c>
      <c r="B24" s="202">
        <v>1019</v>
      </c>
      <c r="C24" s="200" t="s">
        <v>166</v>
      </c>
      <c r="D24" s="200" t="s">
        <v>414</v>
      </c>
      <c r="E24" s="200" t="s">
        <v>466</v>
      </c>
      <c r="F24" s="128">
        <v>35000</v>
      </c>
      <c r="G24" s="129">
        <v>0</v>
      </c>
      <c r="H24" s="130">
        <v>1500</v>
      </c>
      <c r="I24" s="130">
        <v>1500</v>
      </c>
      <c r="J24" s="129"/>
      <c r="K24" s="129"/>
      <c r="L24" s="129"/>
      <c r="M24" s="130"/>
      <c r="N24" s="207">
        <v>38000</v>
      </c>
      <c r="O24" s="207">
        <v>1755</v>
      </c>
      <c r="P24" s="207">
        <v>450</v>
      </c>
      <c r="Q24" s="207"/>
      <c r="R24" s="130"/>
      <c r="S24" s="207">
        <v>2205</v>
      </c>
      <c r="T24" s="207">
        <v>35795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v>38000</v>
      </c>
      <c r="AF24" s="132">
        <v>1755</v>
      </c>
      <c r="AG24" s="132">
        <v>0</v>
      </c>
    </row>
    <row r="25" spans="1:33" s="133" customFormat="1" ht="11.25" customHeight="1" x14ac:dyDescent="0.15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v>0</v>
      </c>
      <c r="O25" s="207">
        <v>0</v>
      </c>
      <c r="P25" s="207">
        <v>0</v>
      </c>
      <c r="Q25" s="207"/>
      <c r="R25" s="130"/>
      <c r="S25" s="207">
        <v>0</v>
      </c>
      <c r="T25" s="207"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v>0</v>
      </c>
      <c r="AF25" s="132"/>
      <c r="AG25" s="132"/>
    </row>
    <row r="26" spans="1:33" s="133" customFormat="1" ht="11.25" customHeight="1" x14ac:dyDescent="0.15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v>0</v>
      </c>
      <c r="O26" s="207">
        <v>0</v>
      </c>
      <c r="P26" s="207">
        <v>0</v>
      </c>
      <c r="Q26" s="207"/>
      <c r="R26" s="130"/>
      <c r="S26" s="207">
        <v>0</v>
      </c>
      <c r="T26" s="207"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v>0</v>
      </c>
      <c r="AF26" s="132"/>
      <c r="AG26" s="132"/>
    </row>
    <row r="27" spans="1:33" s="133" customFormat="1" ht="11.25" customHeight="1" x14ac:dyDescent="0.15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v>0</v>
      </c>
      <c r="O27" s="207">
        <v>0</v>
      </c>
      <c r="P27" s="207">
        <v>0</v>
      </c>
      <c r="Q27" s="207"/>
      <c r="R27" s="130"/>
      <c r="S27" s="207">
        <v>0</v>
      </c>
      <c r="T27" s="207"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v>0</v>
      </c>
      <c r="AF27" s="132"/>
      <c r="AG27" s="132"/>
    </row>
    <row r="28" spans="1:33" s="133" customFormat="1" ht="11.25" customHeight="1" x14ac:dyDescent="0.15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v>0</v>
      </c>
      <c r="AF28" s="132"/>
      <c r="AG28" s="132"/>
    </row>
    <row r="29" spans="1:33" s="133" customFormat="1" ht="15" customHeight="1" thickBot="1" x14ac:dyDescent="0.2">
      <c r="A29" s="166"/>
      <c r="B29" s="167"/>
      <c r="C29" s="168"/>
      <c r="D29" s="169"/>
      <c r="E29" s="170"/>
      <c r="F29" s="171">
        <v>460582</v>
      </c>
      <c r="G29" s="171">
        <v>17016.5</v>
      </c>
      <c r="H29" s="171">
        <v>13000</v>
      </c>
      <c r="I29" s="171">
        <v>7500</v>
      </c>
      <c r="J29" s="171">
        <v>8000</v>
      </c>
      <c r="K29" s="171">
        <v>14350</v>
      </c>
      <c r="L29" s="171">
        <v>4500</v>
      </c>
      <c r="M29" s="171">
        <v>5500</v>
      </c>
      <c r="N29" s="171">
        <v>530448.5</v>
      </c>
      <c r="O29" s="171">
        <v>43339</v>
      </c>
      <c r="P29" s="171">
        <v>5972</v>
      </c>
      <c r="Q29" s="171">
        <v>0</v>
      </c>
      <c r="R29" s="171">
        <v>0</v>
      </c>
      <c r="S29" s="171">
        <v>49311</v>
      </c>
      <c r="T29" s="171">
        <v>481137.5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 x14ac:dyDescent="0.15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81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5">
    <tabColor indexed="12"/>
  </sheetPr>
  <dimension ref="A1:AL30"/>
  <sheetViews>
    <sheetView topLeftCell="S1" workbookViewId="0">
      <selection activeCell="AK12" sqref="AK12"/>
    </sheetView>
  </sheetViews>
  <sheetFormatPr defaultRowHeight="21.75" x14ac:dyDescent="0.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 x14ac:dyDescent="0.2">
      <c r="A1" s="139" t="s">
        <v>353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 x14ac:dyDescent="0.2">
      <c r="A2" s="143" t="s">
        <v>540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v>42750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214</v>
      </c>
      <c r="AF2" s="307" t="s">
        <v>52</v>
      </c>
      <c r="AG2" s="307" t="s">
        <v>52</v>
      </c>
      <c r="AH2" s="146"/>
      <c r="AI2" s="146"/>
      <c r="AJ2" s="146"/>
      <c r="AK2" s="146"/>
      <c r="AL2" s="146"/>
    </row>
    <row r="3" spans="1:38" s="141" customFormat="1" ht="8.25" customHeight="1" x14ac:dyDescent="0.2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 x14ac:dyDescent="0.15">
      <c r="A4" s="147" t="s">
        <v>120</v>
      </c>
      <c r="B4" s="148" t="s">
        <v>173</v>
      </c>
      <c r="C4" s="149" t="s">
        <v>178</v>
      </c>
      <c r="D4" s="150" t="s">
        <v>77</v>
      </c>
      <c r="E4" s="151" t="s">
        <v>177</v>
      </c>
      <c r="F4" s="152" t="s">
        <v>171</v>
      </c>
      <c r="G4" s="153"/>
      <c r="H4" s="153"/>
      <c r="I4" s="153"/>
      <c r="J4" s="153"/>
      <c r="K4" s="153"/>
      <c r="L4" s="153"/>
      <c r="M4" s="153"/>
      <c r="N4" s="153"/>
      <c r="O4" s="153" t="s">
        <v>172</v>
      </c>
      <c r="P4" s="153"/>
      <c r="Q4" s="153"/>
      <c r="R4" s="153"/>
      <c r="S4" s="153"/>
      <c r="T4" s="154" t="s">
        <v>54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215</v>
      </c>
      <c r="AF4" s="309" t="s">
        <v>299</v>
      </c>
      <c r="AG4" s="309" t="s">
        <v>299</v>
      </c>
      <c r="AH4" s="157"/>
      <c r="AI4" s="157"/>
      <c r="AJ4" s="157"/>
      <c r="AK4" s="157"/>
      <c r="AL4" s="157"/>
    </row>
    <row r="5" spans="1:38" s="214" customFormat="1" ht="11.25" x14ac:dyDescent="0.15">
      <c r="A5" s="158" t="s">
        <v>126</v>
      </c>
      <c r="B5" s="159"/>
      <c r="C5" s="160" t="s">
        <v>179</v>
      </c>
      <c r="D5" s="161"/>
      <c r="E5" s="162"/>
      <c r="F5" s="163" t="s">
        <v>306</v>
      </c>
      <c r="G5" s="138" t="s">
        <v>51</v>
      </c>
      <c r="H5" s="138" t="s">
        <v>407</v>
      </c>
      <c r="I5" s="138" t="s">
        <v>408</v>
      </c>
      <c r="J5" s="138" t="s">
        <v>504</v>
      </c>
      <c r="K5" s="138" t="s">
        <v>438</v>
      </c>
      <c r="L5" s="138" t="s">
        <v>352</v>
      </c>
      <c r="M5" s="138" t="s">
        <v>53</v>
      </c>
      <c r="N5" s="320" t="s">
        <v>57</v>
      </c>
      <c r="O5" s="320" t="s">
        <v>174</v>
      </c>
      <c r="P5" s="320" t="s">
        <v>55</v>
      </c>
      <c r="Q5" s="320" t="s">
        <v>176</v>
      </c>
      <c r="R5" s="138" t="s">
        <v>53</v>
      </c>
      <c r="S5" s="320" t="s">
        <v>307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55</v>
      </c>
      <c r="AF5" s="310" t="s">
        <v>214</v>
      </c>
      <c r="AG5" s="310" t="s">
        <v>300</v>
      </c>
    </row>
    <row r="6" spans="1:38" s="133" customFormat="1" ht="11.25" customHeight="1" x14ac:dyDescent="0.15">
      <c r="A6" s="123">
        <v>1</v>
      </c>
      <c r="B6" s="202">
        <v>1001</v>
      </c>
      <c r="C6" s="200" t="s">
        <v>409</v>
      </c>
      <c r="D6" s="200" t="s">
        <v>411</v>
      </c>
      <c r="E6" s="200" t="s">
        <v>444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v>171500</v>
      </c>
      <c r="O6" s="207">
        <v>31690</v>
      </c>
      <c r="P6" s="207">
        <v>450</v>
      </c>
      <c r="Q6" s="207"/>
      <c r="R6" s="130"/>
      <c r="S6" s="207">
        <v>32140</v>
      </c>
      <c r="T6" s="207">
        <v>139360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v>157500</v>
      </c>
      <c r="AF6" s="132">
        <v>27490</v>
      </c>
      <c r="AG6" s="132">
        <v>4200</v>
      </c>
    </row>
    <row r="7" spans="1:38" s="133" customFormat="1" ht="11.25" customHeight="1" x14ac:dyDescent="0.15">
      <c r="A7" s="123">
        <v>2</v>
      </c>
      <c r="B7" s="202">
        <v>1002</v>
      </c>
      <c r="C7" s="200" t="s">
        <v>409</v>
      </c>
      <c r="D7" s="200" t="s">
        <v>412</v>
      </c>
      <c r="E7" s="200" t="s">
        <v>445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v>113000</v>
      </c>
      <c r="O7" s="207">
        <v>17340</v>
      </c>
      <c r="P7" s="207">
        <v>450</v>
      </c>
      <c r="Q7" s="207"/>
      <c r="R7" s="130"/>
      <c r="S7" s="207">
        <v>17790</v>
      </c>
      <c r="T7" s="207">
        <v>95210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v>95000</v>
      </c>
      <c r="AF7" s="132">
        <v>11940</v>
      </c>
      <c r="AG7" s="132">
        <v>5400</v>
      </c>
    </row>
    <row r="8" spans="1:38" s="133" customFormat="1" ht="11.25" customHeight="1" x14ac:dyDescent="0.15">
      <c r="A8" s="123">
        <v>3</v>
      </c>
      <c r="B8" s="202">
        <v>1003</v>
      </c>
      <c r="C8" s="200" t="s">
        <v>409</v>
      </c>
      <c r="D8" s="200" t="s">
        <v>413</v>
      </c>
      <c r="E8" s="200" t="s">
        <v>446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v>12000</v>
      </c>
      <c r="O8" s="207">
        <v>0</v>
      </c>
      <c r="P8" s="207">
        <v>360</v>
      </c>
      <c r="Q8" s="207"/>
      <c r="R8" s="130"/>
      <c r="S8" s="207">
        <v>360</v>
      </c>
      <c r="T8" s="207">
        <v>11640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v>12000</v>
      </c>
      <c r="AF8" s="132"/>
      <c r="AG8" s="132"/>
    </row>
    <row r="9" spans="1:38" s="133" customFormat="1" ht="11.25" customHeight="1" x14ac:dyDescent="0.15">
      <c r="A9" s="123">
        <v>4</v>
      </c>
      <c r="B9" s="202">
        <v>1004</v>
      </c>
      <c r="C9" s="200" t="s">
        <v>166</v>
      </c>
      <c r="D9" s="200" t="s">
        <v>414</v>
      </c>
      <c r="E9" s="200" t="s">
        <v>447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v>38896</v>
      </c>
      <c r="O9" s="207">
        <v>1845</v>
      </c>
      <c r="P9" s="207">
        <v>450</v>
      </c>
      <c r="Q9" s="207"/>
      <c r="R9" s="130"/>
      <c r="S9" s="207">
        <v>2295</v>
      </c>
      <c r="T9" s="207">
        <v>36601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v>38896</v>
      </c>
      <c r="AF9" s="132">
        <v>1845</v>
      </c>
      <c r="AG9" s="132">
        <v>0</v>
      </c>
    </row>
    <row r="10" spans="1:38" s="133" customFormat="1" ht="11.25" customHeight="1" x14ac:dyDescent="0.15">
      <c r="A10" s="123">
        <v>5</v>
      </c>
      <c r="B10" s="202">
        <v>1005</v>
      </c>
      <c r="C10" s="200" t="s">
        <v>409</v>
      </c>
      <c r="D10" s="200" t="s">
        <v>415</v>
      </c>
      <c r="E10" s="200" t="s">
        <v>448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v>0</v>
      </c>
      <c r="O10" s="207">
        <v>0</v>
      </c>
      <c r="P10" s="207">
        <v>0</v>
      </c>
      <c r="Q10" s="207"/>
      <c r="R10" s="130"/>
      <c r="S10" s="207">
        <v>0</v>
      </c>
      <c r="T10" s="207"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v>0</v>
      </c>
      <c r="AF10" s="132"/>
      <c r="AG10" s="132"/>
    </row>
    <row r="11" spans="1:38" s="133" customFormat="1" ht="11.25" customHeight="1" x14ac:dyDescent="0.15">
      <c r="A11" s="123">
        <v>6</v>
      </c>
      <c r="B11" s="202">
        <v>1006</v>
      </c>
      <c r="C11" s="200" t="s">
        <v>166</v>
      </c>
      <c r="D11" s="200" t="s">
        <v>416</v>
      </c>
      <c r="E11" s="200" t="s">
        <v>453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v>0</v>
      </c>
      <c r="O11" s="207">
        <v>0</v>
      </c>
      <c r="P11" s="207">
        <v>0</v>
      </c>
      <c r="Q11" s="207"/>
      <c r="R11" s="130"/>
      <c r="S11" s="207">
        <v>0</v>
      </c>
      <c r="T11" s="207"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v>0</v>
      </c>
      <c r="AF11" s="132"/>
      <c r="AG11" s="132"/>
    </row>
    <row r="12" spans="1:38" s="133" customFormat="1" ht="11.25" customHeight="1" x14ac:dyDescent="0.15">
      <c r="A12" s="123">
        <v>7</v>
      </c>
      <c r="B12" s="202">
        <v>1007</v>
      </c>
      <c r="C12" s="200" t="s">
        <v>218</v>
      </c>
      <c r="D12" s="200" t="s">
        <v>417</v>
      </c>
      <c r="E12" s="200" t="s">
        <v>454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v>0</v>
      </c>
      <c r="O12" s="207">
        <v>0</v>
      </c>
      <c r="P12" s="207">
        <v>0</v>
      </c>
      <c r="Q12" s="207"/>
      <c r="R12" s="130"/>
      <c r="S12" s="207">
        <v>0</v>
      </c>
      <c r="T12" s="207"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v>0</v>
      </c>
      <c r="AF12" s="132"/>
      <c r="AG12" s="132"/>
    </row>
    <row r="13" spans="1:38" s="133" customFormat="1" ht="11.25" customHeight="1" x14ac:dyDescent="0.15">
      <c r="A13" s="123">
        <v>8</v>
      </c>
      <c r="B13" s="202">
        <v>1008</v>
      </c>
      <c r="C13" s="200" t="s">
        <v>166</v>
      </c>
      <c r="D13" s="200" t="s">
        <v>418</v>
      </c>
      <c r="E13" s="200" t="s">
        <v>455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v>6000</v>
      </c>
      <c r="O13" s="207">
        <v>0</v>
      </c>
      <c r="P13" s="207">
        <v>180</v>
      </c>
      <c r="Q13" s="207"/>
      <c r="R13" s="130"/>
      <c r="S13" s="207">
        <v>180</v>
      </c>
      <c r="T13" s="207">
        <v>5820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v>6000</v>
      </c>
      <c r="AF13" s="132"/>
      <c r="AG13" s="132"/>
    </row>
    <row r="14" spans="1:38" s="133" customFormat="1" ht="11.25" customHeight="1" x14ac:dyDescent="0.15">
      <c r="A14" s="123">
        <v>9</v>
      </c>
      <c r="B14" s="202">
        <v>1009</v>
      </c>
      <c r="C14" s="200" t="s">
        <v>218</v>
      </c>
      <c r="D14" s="200" t="s">
        <v>419</v>
      </c>
      <c r="E14" s="200" t="s">
        <v>456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v>0</v>
      </c>
      <c r="O14" s="207">
        <v>0</v>
      </c>
      <c r="P14" s="207">
        <v>0</v>
      </c>
      <c r="Q14" s="207"/>
      <c r="R14" s="130"/>
      <c r="S14" s="207">
        <v>0</v>
      </c>
      <c r="T14" s="207"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v>0</v>
      </c>
      <c r="AF14" s="132"/>
      <c r="AG14" s="132"/>
    </row>
    <row r="15" spans="1:38" s="133" customFormat="1" ht="11.25" customHeight="1" x14ac:dyDescent="0.15">
      <c r="A15" s="123">
        <v>10</v>
      </c>
      <c r="B15" s="202">
        <v>1010</v>
      </c>
      <c r="C15" s="200" t="s">
        <v>409</v>
      </c>
      <c r="D15" s="200" t="s">
        <v>420</v>
      </c>
      <c r="E15" s="200" t="s">
        <v>457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v>48460</v>
      </c>
      <c r="O15" s="207">
        <v>2801</v>
      </c>
      <c r="P15" s="207">
        <v>450</v>
      </c>
      <c r="Q15" s="207"/>
      <c r="R15" s="130"/>
      <c r="S15" s="207">
        <v>3251</v>
      </c>
      <c r="T15" s="207">
        <v>45209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v>45110</v>
      </c>
      <c r="AF15" s="132">
        <v>2466</v>
      </c>
      <c r="AG15" s="132">
        <v>335</v>
      </c>
    </row>
    <row r="16" spans="1:38" s="133" customFormat="1" ht="11.25" customHeight="1" x14ac:dyDescent="0.15">
      <c r="A16" s="123">
        <v>11</v>
      </c>
      <c r="B16" s="202">
        <v>1011</v>
      </c>
      <c r="C16" s="200" t="s">
        <v>409</v>
      </c>
      <c r="D16" s="200" t="s">
        <v>421</v>
      </c>
      <c r="E16" s="200" t="s">
        <v>458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v>7554</v>
      </c>
      <c r="O16" s="207">
        <v>0</v>
      </c>
      <c r="P16" s="207">
        <v>227</v>
      </c>
      <c r="Q16" s="207"/>
      <c r="R16" s="130"/>
      <c r="S16" s="207">
        <v>227</v>
      </c>
      <c r="T16" s="207">
        <v>7327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v>7554</v>
      </c>
      <c r="AF16" s="132"/>
      <c r="AG16" s="132"/>
    </row>
    <row r="17" spans="1:33" s="133" customFormat="1" ht="11.25" customHeight="1" x14ac:dyDescent="0.15">
      <c r="A17" s="123">
        <v>12</v>
      </c>
      <c r="B17" s="202">
        <v>1012</v>
      </c>
      <c r="C17" s="200" t="s">
        <v>166</v>
      </c>
      <c r="D17" s="200" t="s">
        <v>422</v>
      </c>
      <c r="E17" s="200" t="s">
        <v>459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v>31000</v>
      </c>
      <c r="O17" s="207">
        <v>1055</v>
      </c>
      <c r="P17" s="207">
        <v>450</v>
      </c>
      <c r="Q17" s="207"/>
      <c r="R17" s="130"/>
      <c r="S17" s="207">
        <v>1505</v>
      </c>
      <c r="T17" s="207">
        <v>29495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v>29500</v>
      </c>
      <c r="AF17" s="132">
        <v>905</v>
      </c>
      <c r="AG17" s="132">
        <v>150</v>
      </c>
    </row>
    <row r="18" spans="1:33" s="133" customFormat="1" ht="11.25" customHeight="1" x14ac:dyDescent="0.15">
      <c r="A18" s="123">
        <v>13</v>
      </c>
      <c r="B18" s="202">
        <v>1013</v>
      </c>
      <c r="C18" s="200" t="s">
        <v>166</v>
      </c>
      <c r="D18" s="200" t="s">
        <v>423</v>
      </c>
      <c r="E18" s="200" t="s">
        <v>460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v>20000</v>
      </c>
      <c r="O18" s="207">
        <v>0</v>
      </c>
      <c r="P18" s="207">
        <v>450</v>
      </c>
      <c r="Q18" s="207"/>
      <c r="R18" s="130"/>
      <c r="S18" s="207">
        <v>450</v>
      </c>
      <c r="T18" s="207">
        <v>19550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v>18500</v>
      </c>
      <c r="AF18" s="132"/>
      <c r="AG18" s="132"/>
    </row>
    <row r="19" spans="1:33" s="133" customFormat="1" ht="11.25" customHeight="1" x14ac:dyDescent="0.15">
      <c r="A19" s="123">
        <v>14</v>
      </c>
      <c r="B19" s="202">
        <v>1014</v>
      </c>
      <c r="C19" s="200" t="s">
        <v>409</v>
      </c>
      <c r="D19" s="200" t="s">
        <v>424</v>
      </c>
      <c r="E19" s="200" t="s">
        <v>461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v>22554</v>
      </c>
      <c r="O19" s="207">
        <v>0</v>
      </c>
      <c r="P19" s="207">
        <v>450</v>
      </c>
      <c r="Q19" s="207"/>
      <c r="R19" s="130"/>
      <c r="S19" s="207">
        <v>450</v>
      </c>
      <c r="T19" s="207">
        <v>22104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v>15000</v>
      </c>
      <c r="AF19" s="132"/>
      <c r="AG19" s="132"/>
    </row>
    <row r="20" spans="1:33" s="133" customFormat="1" ht="11.25" customHeight="1" x14ac:dyDescent="0.15">
      <c r="A20" s="123">
        <v>15</v>
      </c>
      <c r="B20" s="202">
        <v>1015</v>
      </c>
      <c r="C20" s="200" t="s">
        <v>166</v>
      </c>
      <c r="D20" s="200" t="s">
        <v>410</v>
      </c>
      <c r="E20" s="200" t="s">
        <v>462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v>40856</v>
      </c>
      <c r="O20" s="207">
        <v>2041</v>
      </c>
      <c r="P20" s="207">
        <v>450</v>
      </c>
      <c r="Q20" s="207"/>
      <c r="R20" s="130"/>
      <c r="S20" s="207">
        <v>2491</v>
      </c>
      <c r="T20" s="207">
        <v>38365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v>40000</v>
      </c>
      <c r="AF20" s="132">
        <v>1955</v>
      </c>
      <c r="AG20" s="132">
        <v>86</v>
      </c>
    </row>
    <row r="21" spans="1:33" s="133" customFormat="1" ht="11.25" customHeight="1" x14ac:dyDescent="0.15">
      <c r="A21" s="123">
        <v>16</v>
      </c>
      <c r="B21" s="202">
        <v>1016</v>
      </c>
      <c r="C21" s="200" t="s">
        <v>166</v>
      </c>
      <c r="D21" s="200" t="s">
        <v>411</v>
      </c>
      <c r="E21" s="200" t="s">
        <v>463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v>40348</v>
      </c>
      <c r="O21" s="207">
        <v>1990</v>
      </c>
      <c r="P21" s="207">
        <v>450</v>
      </c>
      <c r="Q21" s="207"/>
      <c r="R21" s="130"/>
      <c r="S21" s="207">
        <v>2440</v>
      </c>
      <c r="T21" s="207">
        <v>37908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v>35760</v>
      </c>
      <c r="AF21" s="132">
        <v>1531</v>
      </c>
      <c r="AG21" s="132">
        <v>459</v>
      </c>
    </row>
    <row r="22" spans="1:33" s="133" customFormat="1" ht="11.25" customHeight="1" x14ac:dyDescent="0.15">
      <c r="A22" s="123">
        <v>17</v>
      </c>
      <c r="B22" s="202">
        <v>1017</v>
      </c>
      <c r="C22" s="200" t="s">
        <v>166</v>
      </c>
      <c r="D22" s="200" t="s">
        <v>412</v>
      </c>
      <c r="E22" s="200" t="s">
        <v>464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v>23906</v>
      </c>
      <c r="O22" s="207">
        <v>346</v>
      </c>
      <c r="P22" s="207">
        <v>450</v>
      </c>
      <c r="Q22" s="207"/>
      <c r="R22" s="130"/>
      <c r="S22" s="207">
        <v>796</v>
      </c>
      <c r="T22" s="207">
        <v>23110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v>21550</v>
      </c>
      <c r="AF22" s="132">
        <v>110</v>
      </c>
      <c r="AG22" s="132">
        <v>236</v>
      </c>
    </row>
    <row r="23" spans="1:33" s="133" customFormat="1" ht="11.25" customHeight="1" x14ac:dyDescent="0.15">
      <c r="A23" s="123">
        <v>18</v>
      </c>
      <c r="B23" s="202">
        <v>1018</v>
      </c>
      <c r="C23" s="200" t="s">
        <v>166</v>
      </c>
      <c r="D23" s="200" t="s">
        <v>413</v>
      </c>
      <c r="E23" s="200" t="s">
        <v>465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v>21550</v>
      </c>
      <c r="O23" s="207">
        <v>110</v>
      </c>
      <c r="P23" s="207">
        <v>450</v>
      </c>
      <c r="Q23" s="207"/>
      <c r="R23" s="130"/>
      <c r="S23" s="207">
        <v>560</v>
      </c>
      <c r="T23" s="207">
        <v>20990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v>21550</v>
      </c>
      <c r="AF23" s="132">
        <v>110</v>
      </c>
      <c r="AG23" s="132">
        <v>0</v>
      </c>
    </row>
    <row r="24" spans="1:33" s="133" customFormat="1" ht="11.25" customHeight="1" x14ac:dyDescent="0.15">
      <c r="A24" s="123">
        <v>19</v>
      </c>
      <c r="B24" s="202">
        <v>1019</v>
      </c>
      <c r="C24" s="200" t="s">
        <v>166</v>
      </c>
      <c r="D24" s="200" t="s">
        <v>414</v>
      </c>
      <c r="E24" s="200" t="s">
        <v>466</v>
      </c>
      <c r="F24" s="128">
        <v>35000</v>
      </c>
      <c r="G24" s="129">
        <v>0</v>
      </c>
      <c r="H24" s="130">
        <v>1500</v>
      </c>
      <c r="I24" s="130">
        <v>1500</v>
      </c>
      <c r="J24" s="129"/>
      <c r="K24" s="129"/>
      <c r="L24" s="129"/>
      <c r="M24" s="130"/>
      <c r="N24" s="207">
        <v>38000</v>
      </c>
      <c r="O24" s="207">
        <v>1755</v>
      </c>
      <c r="P24" s="207">
        <v>450</v>
      </c>
      <c r="Q24" s="207"/>
      <c r="R24" s="130"/>
      <c r="S24" s="207">
        <v>2205</v>
      </c>
      <c r="T24" s="207">
        <v>35795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v>38000</v>
      </c>
      <c r="AF24" s="132">
        <v>1755</v>
      </c>
      <c r="AG24" s="132">
        <v>0</v>
      </c>
    </row>
    <row r="25" spans="1:33" s="133" customFormat="1" ht="11.25" customHeight="1" x14ac:dyDescent="0.15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v>0</v>
      </c>
      <c r="O25" s="207">
        <v>0</v>
      </c>
      <c r="P25" s="207">
        <v>0</v>
      </c>
      <c r="Q25" s="207"/>
      <c r="R25" s="130"/>
      <c r="S25" s="207">
        <v>0</v>
      </c>
      <c r="T25" s="207"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v>0</v>
      </c>
      <c r="AF25" s="132"/>
      <c r="AG25" s="132"/>
    </row>
    <row r="26" spans="1:33" s="133" customFormat="1" ht="11.25" customHeight="1" x14ac:dyDescent="0.15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v>0</v>
      </c>
      <c r="O26" s="207">
        <v>0</v>
      </c>
      <c r="P26" s="207">
        <v>0</v>
      </c>
      <c r="Q26" s="207"/>
      <c r="R26" s="130"/>
      <c r="S26" s="207">
        <v>0</v>
      </c>
      <c r="T26" s="207"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v>0</v>
      </c>
      <c r="AF26" s="132"/>
      <c r="AG26" s="132"/>
    </row>
    <row r="27" spans="1:33" s="133" customFormat="1" ht="11.25" customHeight="1" x14ac:dyDescent="0.15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v>0</v>
      </c>
      <c r="O27" s="207">
        <v>0</v>
      </c>
      <c r="P27" s="207">
        <v>0</v>
      </c>
      <c r="Q27" s="207"/>
      <c r="R27" s="130"/>
      <c r="S27" s="207">
        <v>0</v>
      </c>
      <c r="T27" s="207"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v>0</v>
      </c>
      <c r="AF27" s="132"/>
      <c r="AG27" s="132"/>
    </row>
    <row r="28" spans="1:33" s="133" customFormat="1" ht="11.25" customHeight="1" x14ac:dyDescent="0.15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v>0</v>
      </c>
      <c r="AF28" s="132"/>
      <c r="AG28" s="132"/>
    </row>
    <row r="29" spans="1:33" s="133" customFormat="1" ht="15" customHeight="1" thickBot="1" x14ac:dyDescent="0.2">
      <c r="A29" s="166"/>
      <c r="B29" s="167"/>
      <c r="C29" s="168"/>
      <c r="D29" s="169"/>
      <c r="E29" s="170"/>
      <c r="F29" s="171">
        <v>537070</v>
      </c>
      <c r="G29" s="171">
        <v>18704</v>
      </c>
      <c r="H29" s="171">
        <v>15000</v>
      </c>
      <c r="I29" s="171">
        <v>10500</v>
      </c>
      <c r="J29" s="171">
        <v>12000</v>
      </c>
      <c r="K29" s="171">
        <v>19350</v>
      </c>
      <c r="L29" s="171">
        <v>10500</v>
      </c>
      <c r="M29" s="171">
        <v>12500</v>
      </c>
      <c r="N29" s="171">
        <v>635624</v>
      </c>
      <c r="O29" s="171">
        <v>60973</v>
      </c>
      <c r="P29" s="171">
        <v>6167</v>
      </c>
      <c r="Q29" s="171">
        <v>0</v>
      </c>
      <c r="R29" s="171">
        <v>0</v>
      </c>
      <c r="S29" s="171">
        <v>67140</v>
      </c>
      <c r="T29" s="171">
        <v>568484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 x14ac:dyDescent="0.15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27" type="noConversion"/>
  <pageMargins left="0.75" right="0.75" top="1" bottom="1" header="0.5" footer="0.5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">
    <tabColor indexed="10"/>
    <pageSetUpPr fitToPage="1"/>
  </sheetPr>
  <dimension ref="A1:AO120"/>
  <sheetViews>
    <sheetView workbookViewId="0">
      <pane xSplit="2" ySplit="2" topLeftCell="C17" activePane="bottomRight" state="frozen"/>
      <selection activeCell="C19" sqref="C19"/>
      <selection pane="topRight" activeCell="C19" sqref="C19"/>
      <selection pane="bottomLeft" activeCell="C19" sqref="C19"/>
      <selection pane="bottomRight" activeCell="O12" sqref="O12:Z55"/>
    </sheetView>
  </sheetViews>
  <sheetFormatPr defaultRowHeight="21.75" x14ac:dyDescent="0.5"/>
  <cols>
    <col min="1" max="1" width="3.85546875" style="218" customWidth="1"/>
    <col min="2" max="2" width="37.5703125" style="216" customWidth="1"/>
    <col min="3" max="3" width="12.85546875" style="217" customWidth="1"/>
    <col min="4" max="4" width="14.140625" style="217" customWidth="1"/>
    <col min="5" max="5" width="10.28515625" style="225" customWidth="1"/>
    <col min="6" max="6" width="13.42578125" style="220" customWidth="1"/>
    <col min="7" max="7" width="3.85546875" style="221" customWidth="1"/>
    <col min="8" max="8" width="15.28515625" style="222" customWidth="1"/>
    <col min="9" max="9" width="14.5703125" style="222" customWidth="1"/>
    <col min="10" max="10" width="15.28515625" style="222" customWidth="1"/>
    <col min="11" max="11" width="7.42578125" style="223" customWidth="1"/>
    <col min="12" max="13" width="1.7109375" style="217" customWidth="1"/>
    <col min="14" max="14" width="9.85546875" style="217" bestFit="1" customWidth="1"/>
    <col min="15" max="26" width="11" style="241" bestFit="1" customWidth="1"/>
    <col min="27" max="29" width="9.140625" style="241"/>
    <col min="30" max="41" width="11" style="241" bestFit="1" customWidth="1"/>
    <col min="42" max="16384" width="9.140625" style="217"/>
  </cols>
  <sheetData>
    <row r="1" spans="1:41" ht="26.25" x14ac:dyDescent="0.55000000000000004">
      <c r="A1" s="215" t="s">
        <v>225</v>
      </c>
      <c r="D1" s="218"/>
      <c r="E1" s="219"/>
      <c r="L1" s="216"/>
      <c r="M1" s="216"/>
    </row>
    <row r="2" spans="1:41" ht="26.25" x14ac:dyDescent="0.55000000000000004">
      <c r="A2" s="787" t="s">
        <v>475</v>
      </c>
      <c r="B2" s="788"/>
      <c r="D2" s="218"/>
      <c r="E2" s="219"/>
      <c r="L2" s="216"/>
      <c r="M2" s="216"/>
    </row>
    <row r="3" spans="1:41" ht="23.25" x14ac:dyDescent="0.5">
      <c r="A3" s="224" t="s">
        <v>226</v>
      </c>
      <c r="L3" s="216"/>
      <c r="M3" s="216"/>
    </row>
    <row r="4" spans="1:41" x14ac:dyDescent="0.5">
      <c r="A4" s="216"/>
      <c r="F4" s="226"/>
      <c r="G4" s="227"/>
      <c r="H4" s="228"/>
      <c r="I4" s="228"/>
      <c r="K4" s="229"/>
      <c r="L4" s="216"/>
      <c r="M4" s="216"/>
    </row>
    <row r="5" spans="1:41" x14ac:dyDescent="0.5">
      <c r="A5" s="230"/>
      <c r="C5" s="216"/>
      <c r="F5" s="226"/>
      <c r="G5" s="227"/>
      <c r="H5" s="228"/>
      <c r="I5" s="228"/>
      <c r="K5" s="229"/>
      <c r="L5" s="216"/>
      <c r="M5" s="216"/>
    </row>
    <row r="6" spans="1:41" x14ac:dyDescent="0.5">
      <c r="A6" s="230"/>
      <c r="C6" s="216"/>
      <c r="F6" s="226"/>
      <c r="G6" s="227"/>
      <c r="H6" s="228"/>
      <c r="I6" s="228"/>
      <c r="K6" s="229"/>
      <c r="L6" s="216"/>
      <c r="M6" s="216"/>
    </row>
    <row r="7" spans="1:41" ht="26.25" customHeight="1" x14ac:dyDescent="0.5">
      <c r="A7" s="230"/>
      <c r="C7" s="216"/>
      <c r="F7" s="226"/>
      <c r="G7" s="227"/>
      <c r="H7" s="228"/>
      <c r="I7" s="228"/>
      <c r="K7" s="229"/>
      <c r="L7" s="216"/>
      <c r="M7" s="216"/>
    </row>
    <row r="8" spans="1:41" x14ac:dyDescent="0.5">
      <c r="A8" s="230"/>
      <c r="B8" s="231" t="str">
        <f>+A49</f>
        <v>ภาษีเงินได้ทั้งปี</v>
      </c>
      <c r="C8" s="232">
        <f>+F49</f>
        <v>2980</v>
      </c>
      <c r="E8" s="216"/>
      <c r="F8" s="226"/>
      <c r="G8" s="227"/>
      <c r="H8" s="228"/>
      <c r="I8" s="228"/>
      <c r="K8" s="229"/>
      <c r="L8" s="216"/>
      <c r="M8" s="216"/>
    </row>
    <row r="9" spans="1:41" x14ac:dyDescent="0.5">
      <c r="A9" s="230"/>
      <c r="C9" s="216"/>
      <c r="D9" s="228"/>
      <c r="E9" s="228"/>
      <c r="F9" s="228"/>
      <c r="G9" s="228"/>
      <c r="H9" s="228"/>
      <c r="I9" s="228"/>
      <c r="K9" s="229"/>
      <c r="L9" s="216"/>
      <c r="M9" s="216"/>
    </row>
    <row r="10" spans="1:41" ht="26.25" x14ac:dyDescent="0.55000000000000004">
      <c r="A10" s="215" t="s">
        <v>225</v>
      </c>
      <c r="D10" s="222"/>
      <c r="E10" s="222"/>
      <c r="F10" s="222"/>
      <c r="G10" s="222"/>
      <c r="L10" s="216"/>
      <c r="M10" s="216"/>
    </row>
    <row r="11" spans="1:41" ht="26.25" x14ac:dyDescent="0.55000000000000004">
      <c r="A11" s="215" t="str">
        <f>"ประจำเดือน  "&amp;E109&amp;"  "&amp;CompanyProfile!C13</f>
        <v>ประจำเดือน  มีนาคม  2560</v>
      </c>
      <c r="B11" s="233"/>
      <c r="L11" s="216"/>
      <c r="M11" s="216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  <c r="AN11" s="300"/>
      <c r="AO11" s="300"/>
    </row>
    <row r="12" spans="1:41" ht="43.5" x14ac:dyDescent="0.5">
      <c r="A12" s="234" t="str">
        <f>+A2</f>
        <v>นายณรงค์ฤทธิ์  ศศศศศศ</v>
      </c>
      <c r="B12" s="235"/>
      <c r="C12" s="236" t="s">
        <v>227</v>
      </c>
      <c r="D12" s="236" t="s">
        <v>228</v>
      </c>
      <c r="E12" s="236" t="s">
        <v>229</v>
      </c>
      <c r="F12" s="237" t="s">
        <v>230</v>
      </c>
      <c r="G12" s="238"/>
      <c r="H12" s="239" t="s">
        <v>231</v>
      </c>
      <c r="I12" s="292" t="s">
        <v>297</v>
      </c>
      <c r="J12" s="239" t="s">
        <v>280</v>
      </c>
      <c r="L12" s="216"/>
      <c r="M12" s="216"/>
      <c r="O12" s="313" t="s">
        <v>232</v>
      </c>
      <c r="P12" s="313" t="s">
        <v>233</v>
      </c>
      <c r="Q12" s="313" t="s">
        <v>234</v>
      </c>
      <c r="R12" s="313" t="s">
        <v>235</v>
      </c>
      <c r="S12" s="313" t="s">
        <v>236</v>
      </c>
      <c r="T12" s="313" t="s">
        <v>237</v>
      </c>
      <c r="U12" s="313" t="s">
        <v>238</v>
      </c>
      <c r="V12" s="313" t="s">
        <v>239</v>
      </c>
      <c r="W12" s="313" t="s">
        <v>240</v>
      </c>
      <c r="X12" s="313" t="s">
        <v>241</v>
      </c>
      <c r="Y12" s="313" t="s">
        <v>242</v>
      </c>
      <c r="Z12" s="313" t="s">
        <v>243</v>
      </c>
      <c r="AD12" s="301" t="s">
        <v>232</v>
      </c>
      <c r="AE12" s="301" t="s">
        <v>233</v>
      </c>
      <c r="AF12" s="301" t="s">
        <v>234</v>
      </c>
      <c r="AG12" s="301" t="s">
        <v>235</v>
      </c>
      <c r="AH12" s="301" t="s">
        <v>236</v>
      </c>
      <c r="AI12" s="301" t="s">
        <v>237</v>
      </c>
      <c r="AJ12" s="301" t="s">
        <v>238</v>
      </c>
      <c r="AK12" s="301" t="s">
        <v>239</v>
      </c>
      <c r="AL12" s="301" t="s">
        <v>240</v>
      </c>
      <c r="AM12" s="301" t="s">
        <v>241</v>
      </c>
      <c r="AN12" s="301" t="s">
        <v>242</v>
      </c>
      <c r="AO12" s="301" t="s">
        <v>243</v>
      </c>
    </row>
    <row r="13" spans="1:41" x14ac:dyDescent="0.5">
      <c r="A13" s="311">
        <v>1</v>
      </c>
      <c r="B13" s="259" t="str">
        <f>SheetData!F5</f>
        <v>เงินเดือน</v>
      </c>
      <c r="C13" s="293">
        <v>70000</v>
      </c>
      <c r="D13" s="293">
        <v>35000</v>
      </c>
      <c r="E13" s="460">
        <f t="shared" ref="E13:E20" si="0">IF(A13=1,13-$C$109,1)</f>
        <v>10</v>
      </c>
      <c r="F13" s="220">
        <f t="shared" ref="F13:F20" si="1">+E13*D13+C13</f>
        <v>420000</v>
      </c>
      <c r="H13" s="222">
        <f t="shared" ref="H13:H20" si="2">IF(A13=1,F13,0)</f>
        <v>420000</v>
      </c>
      <c r="I13" s="222">
        <f t="shared" ref="I13:I20" si="3">F13</f>
        <v>420000</v>
      </c>
      <c r="L13" s="216"/>
      <c r="M13" s="216"/>
      <c r="O13" s="314">
        <v>35000</v>
      </c>
      <c r="P13" s="314">
        <v>35000</v>
      </c>
      <c r="Q13" s="314">
        <v>35000</v>
      </c>
      <c r="R13" s="314">
        <f t="shared" ref="R13:R20" si="4">IF($A13=1,Q13,0)</f>
        <v>35000</v>
      </c>
      <c r="S13" s="314">
        <f t="shared" ref="S13:S20" si="5">IF($A13=1,R13,0)</f>
        <v>35000</v>
      </c>
      <c r="T13" s="314">
        <f t="shared" ref="T13:T20" si="6">IF($A13=1,S13,0)</f>
        <v>35000</v>
      </c>
      <c r="U13" s="314">
        <f t="shared" ref="U13:U20" si="7">IF($A13=1,T13,0)</f>
        <v>35000</v>
      </c>
      <c r="V13" s="314">
        <f t="shared" ref="V13:V20" si="8">IF($A13=1,U13,0)</f>
        <v>35000</v>
      </c>
      <c r="W13" s="314">
        <f t="shared" ref="W13:W20" si="9">IF($A13=1,V13,0)</f>
        <v>35000</v>
      </c>
      <c r="X13" s="314">
        <f t="shared" ref="X13:X20" si="10">IF($A13=1,W13,0)</f>
        <v>35000</v>
      </c>
      <c r="Y13" s="314">
        <f t="shared" ref="Y13:Y20" si="11">IF($A13=1,X13,0)</f>
        <v>35000</v>
      </c>
      <c r="Z13" s="314">
        <f t="shared" ref="Z13:Z20" si="12">IF($A13=1,Y13,0)</f>
        <v>35000</v>
      </c>
      <c r="AD13" s="302">
        <f>IF($A13=1,AC13,0)</f>
        <v>0</v>
      </c>
      <c r="AE13" s="302">
        <f t="shared" ref="AE13:AO13" si="13">IF($A13=1,AD13,0)</f>
        <v>0</v>
      </c>
      <c r="AF13" s="302">
        <f t="shared" si="13"/>
        <v>0</v>
      </c>
      <c r="AG13" s="302">
        <f t="shared" si="13"/>
        <v>0</v>
      </c>
      <c r="AH13" s="302">
        <f t="shared" si="13"/>
        <v>0</v>
      </c>
      <c r="AI13" s="302">
        <f t="shared" si="13"/>
        <v>0</v>
      </c>
      <c r="AJ13" s="302">
        <f t="shared" si="13"/>
        <v>0</v>
      </c>
      <c r="AK13" s="302">
        <f t="shared" si="13"/>
        <v>0</v>
      </c>
      <c r="AL13" s="302">
        <f t="shared" si="13"/>
        <v>0</v>
      </c>
      <c r="AM13" s="302">
        <f t="shared" si="13"/>
        <v>0</v>
      </c>
      <c r="AN13" s="302">
        <f t="shared" si="13"/>
        <v>0</v>
      </c>
      <c r="AO13" s="302">
        <f t="shared" si="13"/>
        <v>0</v>
      </c>
    </row>
    <row r="14" spans="1:41" x14ac:dyDescent="0.5">
      <c r="A14" s="311">
        <v>2</v>
      </c>
      <c r="B14" s="259" t="str">
        <f>SheetData!G5</f>
        <v>ค่าล่วงเวลา</v>
      </c>
      <c r="C14" s="293">
        <v>0</v>
      </c>
      <c r="D14" s="293">
        <v>1000</v>
      </c>
      <c r="E14" s="460">
        <f t="shared" si="0"/>
        <v>1</v>
      </c>
      <c r="F14" s="220">
        <f t="shared" si="1"/>
        <v>1000</v>
      </c>
      <c r="H14" s="222">
        <f t="shared" si="2"/>
        <v>0</v>
      </c>
      <c r="I14" s="222">
        <f t="shared" si="3"/>
        <v>1000</v>
      </c>
      <c r="O14" s="314">
        <v>0</v>
      </c>
      <c r="P14" s="314">
        <v>0</v>
      </c>
      <c r="Q14" s="314">
        <v>1000</v>
      </c>
      <c r="R14" s="314">
        <f t="shared" si="4"/>
        <v>0</v>
      </c>
      <c r="S14" s="314">
        <f t="shared" si="5"/>
        <v>0</v>
      </c>
      <c r="T14" s="314">
        <f t="shared" si="6"/>
        <v>0</v>
      </c>
      <c r="U14" s="314">
        <f t="shared" si="7"/>
        <v>0</v>
      </c>
      <c r="V14" s="314">
        <f t="shared" si="8"/>
        <v>0</v>
      </c>
      <c r="W14" s="314">
        <f t="shared" si="9"/>
        <v>0</v>
      </c>
      <c r="X14" s="314">
        <f t="shared" si="10"/>
        <v>0</v>
      </c>
      <c r="Y14" s="314">
        <f t="shared" si="11"/>
        <v>0</v>
      </c>
      <c r="Z14" s="314">
        <f t="shared" si="12"/>
        <v>0</v>
      </c>
      <c r="AD14" s="302">
        <f t="shared" ref="AD14:AO14" si="14">IF($A14=1,AC14,0)</f>
        <v>0</v>
      </c>
      <c r="AE14" s="302">
        <f t="shared" si="14"/>
        <v>0</v>
      </c>
      <c r="AF14" s="302">
        <f t="shared" si="14"/>
        <v>0</v>
      </c>
      <c r="AG14" s="302">
        <f t="shared" si="14"/>
        <v>0</v>
      </c>
      <c r="AH14" s="302">
        <f t="shared" si="14"/>
        <v>0</v>
      </c>
      <c r="AI14" s="302">
        <f t="shared" si="14"/>
        <v>0</v>
      </c>
      <c r="AJ14" s="302">
        <f t="shared" si="14"/>
        <v>0</v>
      </c>
      <c r="AK14" s="302">
        <f t="shared" si="14"/>
        <v>0</v>
      </c>
      <c r="AL14" s="302">
        <f t="shared" si="14"/>
        <v>0</v>
      </c>
      <c r="AM14" s="302">
        <f t="shared" si="14"/>
        <v>0</v>
      </c>
      <c r="AN14" s="302">
        <f t="shared" si="14"/>
        <v>0</v>
      </c>
      <c r="AO14" s="302">
        <f t="shared" si="14"/>
        <v>0</v>
      </c>
    </row>
    <row r="15" spans="1:41" x14ac:dyDescent="0.5">
      <c r="A15" s="311">
        <v>1</v>
      </c>
      <c r="B15" s="259" t="str">
        <f>SheetData!H5</f>
        <v>ค่าเช่าบ้าน</v>
      </c>
      <c r="C15" s="293">
        <v>3000</v>
      </c>
      <c r="D15" s="293">
        <v>2000</v>
      </c>
      <c r="E15" s="460">
        <f t="shared" si="0"/>
        <v>10</v>
      </c>
      <c r="F15" s="220">
        <f t="shared" si="1"/>
        <v>23000</v>
      </c>
      <c r="H15" s="222">
        <f t="shared" si="2"/>
        <v>23000</v>
      </c>
      <c r="I15" s="222">
        <f t="shared" si="3"/>
        <v>23000</v>
      </c>
      <c r="O15" s="314">
        <v>1500</v>
      </c>
      <c r="P15" s="314">
        <v>1500</v>
      </c>
      <c r="Q15" s="314">
        <v>2000</v>
      </c>
      <c r="R15" s="314">
        <f t="shared" si="4"/>
        <v>2000</v>
      </c>
      <c r="S15" s="314">
        <f t="shared" si="5"/>
        <v>2000</v>
      </c>
      <c r="T15" s="314">
        <f t="shared" si="6"/>
        <v>2000</v>
      </c>
      <c r="U15" s="314">
        <f t="shared" si="7"/>
        <v>2000</v>
      </c>
      <c r="V15" s="314">
        <f t="shared" si="8"/>
        <v>2000</v>
      </c>
      <c r="W15" s="314">
        <f t="shared" si="9"/>
        <v>2000</v>
      </c>
      <c r="X15" s="314">
        <f t="shared" si="10"/>
        <v>2000</v>
      </c>
      <c r="Y15" s="314">
        <f t="shared" si="11"/>
        <v>2000</v>
      </c>
      <c r="Z15" s="314">
        <f t="shared" si="12"/>
        <v>2000</v>
      </c>
      <c r="AD15" s="302">
        <f t="shared" ref="AD15:AO15" si="15">IF($A15=1,AC15,0)</f>
        <v>0</v>
      </c>
      <c r="AE15" s="302">
        <f t="shared" si="15"/>
        <v>0</v>
      </c>
      <c r="AF15" s="302">
        <f t="shared" si="15"/>
        <v>0</v>
      </c>
      <c r="AG15" s="302">
        <f t="shared" si="15"/>
        <v>0</v>
      </c>
      <c r="AH15" s="302">
        <f t="shared" si="15"/>
        <v>0</v>
      </c>
      <c r="AI15" s="302">
        <f t="shared" si="15"/>
        <v>0</v>
      </c>
      <c r="AJ15" s="302">
        <f t="shared" si="15"/>
        <v>0</v>
      </c>
      <c r="AK15" s="302">
        <f t="shared" si="15"/>
        <v>0</v>
      </c>
      <c r="AL15" s="302">
        <f t="shared" si="15"/>
        <v>0</v>
      </c>
      <c r="AM15" s="302">
        <f t="shared" si="15"/>
        <v>0</v>
      </c>
      <c r="AN15" s="302">
        <f t="shared" si="15"/>
        <v>0</v>
      </c>
      <c r="AO15" s="302">
        <f t="shared" si="15"/>
        <v>0</v>
      </c>
    </row>
    <row r="16" spans="1:41" x14ac:dyDescent="0.5">
      <c r="A16" s="311">
        <v>1</v>
      </c>
      <c r="B16" s="259" t="str">
        <f>SheetData!I5</f>
        <v>ค่าน้ำมัน</v>
      </c>
      <c r="C16" s="293">
        <v>3000</v>
      </c>
      <c r="D16" s="293">
        <v>3000</v>
      </c>
      <c r="E16" s="460">
        <f>IF(A16=1,13-$C$109,1)</f>
        <v>10</v>
      </c>
      <c r="F16" s="220">
        <f>+E16*D16+C16</f>
        <v>33000</v>
      </c>
      <c r="H16" s="222">
        <f>IF(A16=1,F16,0)</f>
        <v>33000</v>
      </c>
      <c r="I16" s="222">
        <f>F16</f>
        <v>33000</v>
      </c>
      <c r="O16" s="314">
        <v>1500</v>
      </c>
      <c r="P16" s="314">
        <v>1500</v>
      </c>
      <c r="Q16" s="314">
        <v>3000</v>
      </c>
      <c r="R16" s="314">
        <f t="shared" si="4"/>
        <v>3000</v>
      </c>
      <c r="S16" s="314">
        <f t="shared" si="5"/>
        <v>3000</v>
      </c>
      <c r="T16" s="314">
        <f t="shared" si="6"/>
        <v>3000</v>
      </c>
      <c r="U16" s="314">
        <f t="shared" si="7"/>
        <v>3000</v>
      </c>
      <c r="V16" s="314">
        <f t="shared" si="8"/>
        <v>3000</v>
      </c>
      <c r="W16" s="314">
        <f t="shared" si="9"/>
        <v>3000</v>
      </c>
      <c r="X16" s="314">
        <f t="shared" si="10"/>
        <v>3000</v>
      </c>
      <c r="Y16" s="314">
        <f t="shared" si="11"/>
        <v>3000</v>
      </c>
      <c r="Z16" s="314">
        <f t="shared" si="12"/>
        <v>3000</v>
      </c>
      <c r="AD16" s="302">
        <f t="shared" ref="AD16:AO16" si="16">IF($A16=1,AC16,0)</f>
        <v>0</v>
      </c>
      <c r="AE16" s="302">
        <f t="shared" si="16"/>
        <v>0</v>
      </c>
      <c r="AF16" s="302">
        <f t="shared" si="16"/>
        <v>0</v>
      </c>
      <c r="AG16" s="302">
        <f t="shared" si="16"/>
        <v>0</v>
      </c>
      <c r="AH16" s="302">
        <f t="shared" si="16"/>
        <v>0</v>
      </c>
      <c r="AI16" s="302">
        <f t="shared" si="16"/>
        <v>0</v>
      </c>
      <c r="AJ16" s="302">
        <f t="shared" si="16"/>
        <v>0</v>
      </c>
      <c r="AK16" s="302">
        <f t="shared" si="16"/>
        <v>0</v>
      </c>
      <c r="AL16" s="302">
        <f t="shared" si="16"/>
        <v>0</v>
      </c>
      <c r="AM16" s="302">
        <f t="shared" si="16"/>
        <v>0</v>
      </c>
      <c r="AN16" s="302">
        <f t="shared" si="16"/>
        <v>0</v>
      </c>
      <c r="AO16" s="302">
        <f t="shared" si="16"/>
        <v>0</v>
      </c>
    </row>
    <row r="17" spans="1:41" x14ac:dyDescent="0.5">
      <c r="A17" s="311">
        <v>2</v>
      </c>
      <c r="B17" s="259" t="str">
        <f>SheetData!J5</f>
        <v>ค่าเบี้ยเลี้ยง</v>
      </c>
      <c r="C17" s="293">
        <v>0</v>
      </c>
      <c r="D17" s="293">
        <v>4000</v>
      </c>
      <c r="E17" s="460">
        <f>IF(A17=1,13-$C$109,1)</f>
        <v>1</v>
      </c>
      <c r="F17" s="220">
        <f>+E17*D17+C17</f>
        <v>4000</v>
      </c>
      <c r="H17" s="222">
        <f>IF(A17=1,F17,0)</f>
        <v>0</v>
      </c>
      <c r="I17" s="222">
        <f>F17</f>
        <v>4000</v>
      </c>
      <c r="O17" s="314"/>
      <c r="P17" s="314"/>
      <c r="Q17" s="314">
        <v>4000</v>
      </c>
      <c r="R17" s="314">
        <f t="shared" si="4"/>
        <v>0</v>
      </c>
      <c r="S17" s="314">
        <f t="shared" si="5"/>
        <v>0</v>
      </c>
      <c r="T17" s="314">
        <f t="shared" si="6"/>
        <v>0</v>
      </c>
      <c r="U17" s="314">
        <f t="shared" si="7"/>
        <v>0</v>
      </c>
      <c r="V17" s="314">
        <f t="shared" si="8"/>
        <v>0</v>
      </c>
      <c r="W17" s="314">
        <f t="shared" si="9"/>
        <v>0</v>
      </c>
      <c r="X17" s="314">
        <f t="shared" si="10"/>
        <v>0</v>
      </c>
      <c r="Y17" s="314">
        <f t="shared" si="11"/>
        <v>0</v>
      </c>
      <c r="Z17" s="314">
        <f t="shared" si="12"/>
        <v>0</v>
      </c>
      <c r="AD17" s="302">
        <f t="shared" ref="AD17:AO17" si="17">IF($A17=1,AC17,0)</f>
        <v>0</v>
      </c>
      <c r="AE17" s="302">
        <f t="shared" si="17"/>
        <v>0</v>
      </c>
      <c r="AF17" s="302">
        <f t="shared" si="17"/>
        <v>0</v>
      </c>
      <c r="AG17" s="302">
        <f t="shared" si="17"/>
        <v>0</v>
      </c>
      <c r="AH17" s="302">
        <f t="shared" si="17"/>
        <v>0</v>
      </c>
      <c r="AI17" s="302">
        <f t="shared" si="17"/>
        <v>0</v>
      </c>
      <c r="AJ17" s="302">
        <f t="shared" si="17"/>
        <v>0</v>
      </c>
      <c r="AK17" s="302">
        <f t="shared" si="17"/>
        <v>0</v>
      </c>
      <c r="AL17" s="302">
        <f t="shared" si="17"/>
        <v>0</v>
      </c>
      <c r="AM17" s="302">
        <f t="shared" si="17"/>
        <v>0</v>
      </c>
      <c r="AN17" s="302">
        <f t="shared" si="17"/>
        <v>0</v>
      </c>
      <c r="AO17" s="302">
        <f t="shared" si="17"/>
        <v>0</v>
      </c>
    </row>
    <row r="18" spans="1:41" x14ac:dyDescent="0.5">
      <c r="A18" s="311">
        <v>1</v>
      </c>
      <c r="B18" s="259" t="str">
        <f>SheetData!K5</f>
        <v>ค่าครองชีพ</v>
      </c>
      <c r="C18" s="293">
        <v>0</v>
      </c>
      <c r="D18" s="293">
        <v>5000</v>
      </c>
      <c r="E18" s="460">
        <f>IF(A18=1,13-$C$109,1)</f>
        <v>10</v>
      </c>
      <c r="F18" s="220">
        <f>+E18*D18+C18</f>
        <v>50000</v>
      </c>
      <c r="H18" s="222">
        <f>IF(A18=1,F18,0)</f>
        <v>50000</v>
      </c>
      <c r="I18" s="222">
        <f>F18</f>
        <v>50000</v>
      </c>
      <c r="O18" s="314"/>
      <c r="P18" s="314"/>
      <c r="Q18" s="314">
        <v>5000</v>
      </c>
      <c r="R18" s="314">
        <f t="shared" si="4"/>
        <v>5000</v>
      </c>
      <c r="S18" s="314">
        <f t="shared" si="5"/>
        <v>5000</v>
      </c>
      <c r="T18" s="314">
        <f t="shared" si="6"/>
        <v>5000</v>
      </c>
      <c r="U18" s="314">
        <f t="shared" si="7"/>
        <v>5000</v>
      </c>
      <c r="V18" s="314">
        <f t="shared" si="8"/>
        <v>5000</v>
      </c>
      <c r="W18" s="314">
        <f t="shared" si="9"/>
        <v>5000</v>
      </c>
      <c r="X18" s="314">
        <f t="shared" si="10"/>
        <v>5000</v>
      </c>
      <c r="Y18" s="314">
        <f t="shared" si="11"/>
        <v>5000</v>
      </c>
      <c r="Z18" s="314">
        <f t="shared" si="12"/>
        <v>5000</v>
      </c>
      <c r="AD18" s="302">
        <f t="shared" ref="AD18:AO18" si="18">IF($A18=1,AC18,0)</f>
        <v>0</v>
      </c>
      <c r="AE18" s="302">
        <f t="shared" si="18"/>
        <v>0</v>
      </c>
      <c r="AF18" s="302">
        <f t="shared" si="18"/>
        <v>0</v>
      </c>
      <c r="AG18" s="302">
        <f t="shared" si="18"/>
        <v>0</v>
      </c>
      <c r="AH18" s="302">
        <f t="shared" si="18"/>
        <v>0</v>
      </c>
      <c r="AI18" s="302">
        <f t="shared" si="18"/>
        <v>0</v>
      </c>
      <c r="AJ18" s="302">
        <f t="shared" si="18"/>
        <v>0</v>
      </c>
      <c r="AK18" s="302">
        <f t="shared" si="18"/>
        <v>0</v>
      </c>
      <c r="AL18" s="302">
        <f t="shared" si="18"/>
        <v>0</v>
      </c>
      <c r="AM18" s="302">
        <f t="shared" si="18"/>
        <v>0</v>
      </c>
      <c r="AN18" s="302">
        <f t="shared" si="18"/>
        <v>0</v>
      </c>
      <c r="AO18" s="302">
        <f t="shared" si="18"/>
        <v>0</v>
      </c>
    </row>
    <row r="19" spans="1:41" x14ac:dyDescent="0.5">
      <c r="A19" s="311">
        <v>2</v>
      </c>
      <c r="B19" s="259" t="str">
        <f>SheetData!L5</f>
        <v>โบนัส</v>
      </c>
      <c r="C19" s="293">
        <v>0</v>
      </c>
      <c r="D19" s="293">
        <v>6000</v>
      </c>
      <c r="E19" s="460">
        <f t="shared" si="0"/>
        <v>1</v>
      </c>
      <c r="F19" s="220">
        <f t="shared" si="1"/>
        <v>6000</v>
      </c>
      <c r="H19" s="222">
        <f t="shared" si="2"/>
        <v>0</v>
      </c>
      <c r="I19" s="222">
        <f t="shared" si="3"/>
        <v>6000</v>
      </c>
      <c r="O19" s="314"/>
      <c r="P19" s="314"/>
      <c r="Q19" s="314">
        <v>6000</v>
      </c>
      <c r="R19" s="314">
        <f t="shared" si="4"/>
        <v>0</v>
      </c>
      <c r="S19" s="314">
        <f t="shared" si="5"/>
        <v>0</v>
      </c>
      <c r="T19" s="314">
        <f t="shared" si="6"/>
        <v>0</v>
      </c>
      <c r="U19" s="314">
        <f t="shared" si="7"/>
        <v>0</v>
      </c>
      <c r="V19" s="314">
        <f t="shared" si="8"/>
        <v>0</v>
      </c>
      <c r="W19" s="314">
        <f t="shared" si="9"/>
        <v>0</v>
      </c>
      <c r="X19" s="314">
        <f t="shared" si="10"/>
        <v>0</v>
      </c>
      <c r="Y19" s="314">
        <f t="shared" si="11"/>
        <v>0</v>
      </c>
      <c r="Z19" s="314">
        <f t="shared" si="12"/>
        <v>0</v>
      </c>
      <c r="AD19" s="302">
        <f t="shared" ref="AD19:AO19" si="19">IF($A19=1,AC19,0)</f>
        <v>0</v>
      </c>
      <c r="AE19" s="302">
        <f t="shared" si="19"/>
        <v>0</v>
      </c>
      <c r="AF19" s="302">
        <f t="shared" si="19"/>
        <v>0</v>
      </c>
      <c r="AG19" s="302">
        <f t="shared" si="19"/>
        <v>0</v>
      </c>
      <c r="AH19" s="302">
        <f t="shared" si="19"/>
        <v>0</v>
      </c>
      <c r="AI19" s="302">
        <f t="shared" si="19"/>
        <v>0</v>
      </c>
      <c r="AJ19" s="302">
        <f t="shared" si="19"/>
        <v>0</v>
      </c>
      <c r="AK19" s="302">
        <f t="shared" si="19"/>
        <v>0</v>
      </c>
      <c r="AL19" s="302">
        <f t="shared" si="19"/>
        <v>0</v>
      </c>
      <c r="AM19" s="302">
        <f t="shared" si="19"/>
        <v>0</v>
      </c>
      <c r="AN19" s="302">
        <f t="shared" si="19"/>
        <v>0</v>
      </c>
      <c r="AO19" s="302">
        <f t="shared" si="19"/>
        <v>0</v>
      </c>
    </row>
    <row r="20" spans="1:41" x14ac:dyDescent="0.5">
      <c r="A20" s="311">
        <v>2</v>
      </c>
      <c r="B20" s="259" t="str">
        <f>SheetData!M5</f>
        <v>อื่น ๆ</v>
      </c>
      <c r="C20" s="293">
        <v>0</v>
      </c>
      <c r="D20" s="293">
        <v>7000</v>
      </c>
      <c r="E20" s="460">
        <f t="shared" si="0"/>
        <v>1</v>
      </c>
      <c r="F20" s="220">
        <f t="shared" si="1"/>
        <v>7000</v>
      </c>
      <c r="H20" s="222">
        <f t="shared" si="2"/>
        <v>0</v>
      </c>
      <c r="I20" s="222">
        <f t="shared" si="3"/>
        <v>7000</v>
      </c>
      <c r="K20" s="229"/>
      <c r="O20" s="314"/>
      <c r="P20" s="314"/>
      <c r="Q20" s="314">
        <v>7000</v>
      </c>
      <c r="R20" s="314">
        <f t="shared" si="4"/>
        <v>0</v>
      </c>
      <c r="S20" s="314">
        <f t="shared" si="5"/>
        <v>0</v>
      </c>
      <c r="T20" s="314">
        <f t="shared" si="6"/>
        <v>0</v>
      </c>
      <c r="U20" s="314">
        <f t="shared" si="7"/>
        <v>0</v>
      </c>
      <c r="V20" s="314">
        <f t="shared" si="8"/>
        <v>0</v>
      </c>
      <c r="W20" s="314">
        <f t="shared" si="9"/>
        <v>0</v>
      </c>
      <c r="X20" s="314">
        <f t="shared" si="10"/>
        <v>0</v>
      </c>
      <c r="Y20" s="314">
        <f t="shared" si="11"/>
        <v>0</v>
      </c>
      <c r="Z20" s="314">
        <f t="shared" si="12"/>
        <v>0</v>
      </c>
      <c r="AD20" s="302">
        <f t="shared" ref="AD20:AO20" si="20">IF($A20=1,AC20,0)</f>
        <v>0</v>
      </c>
      <c r="AE20" s="302">
        <f t="shared" si="20"/>
        <v>0</v>
      </c>
      <c r="AF20" s="302">
        <f t="shared" si="20"/>
        <v>0</v>
      </c>
      <c r="AG20" s="302">
        <f t="shared" si="20"/>
        <v>0</v>
      </c>
      <c r="AH20" s="302">
        <f t="shared" si="20"/>
        <v>0</v>
      </c>
      <c r="AI20" s="302">
        <f t="shared" si="20"/>
        <v>0</v>
      </c>
      <c r="AJ20" s="302">
        <f t="shared" si="20"/>
        <v>0</v>
      </c>
      <c r="AK20" s="302">
        <f t="shared" si="20"/>
        <v>0</v>
      </c>
      <c r="AL20" s="302">
        <f t="shared" si="20"/>
        <v>0</v>
      </c>
      <c r="AM20" s="302">
        <f t="shared" si="20"/>
        <v>0</v>
      </c>
      <c r="AN20" s="302">
        <f t="shared" si="20"/>
        <v>0</v>
      </c>
      <c r="AO20" s="302">
        <f t="shared" si="20"/>
        <v>0</v>
      </c>
    </row>
    <row r="21" spans="1:41" hidden="1" x14ac:dyDescent="0.5">
      <c r="A21" s="240" t="s">
        <v>244</v>
      </c>
      <c r="C21" s="241"/>
      <c r="D21" s="241"/>
      <c r="E21" s="242">
        <f>+E15</f>
        <v>10</v>
      </c>
      <c r="F21" s="297">
        <v>0</v>
      </c>
      <c r="K21" s="223" t="b">
        <v>0</v>
      </c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</row>
    <row r="22" spans="1:41" hidden="1" x14ac:dyDescent="0.5">
      <c r="A22" s="230" t="s">
        <v>245</v>
      </c>
      <c r="C22" s="241"/>
      <c r="D22" s="241"/>
      <c r="E22" s="242">
        <f>E13</f>
        <v>10</v>
      </c>
      <c r="F22" s="297">
        <v>0</v>
      </c>
      <c r="K22" s="223" t="b">
        <v>0</v>
      </c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</row>
    <row r="23" spans="1:41" x14ac:dyDescent="0.5">
      <c r="A23" s="218" t="s">
        <v>246</v>
      </c>
      <c r="B23" s="217" t="s">
        <v>247</v>
      </c>
      <c r="D23" s="230"/>
      <c r="F23" s="220">
        <f>-IF(D40-J40&lt;0,0,IF(D40-J40&lt;J23,D40-J40,J23))</f>
        <v>0</v>
      </c>
      <c r="H23" s="222">
        <f>+F23</f>
        <v>0</v>
      </c>
      <c r="I23" s="222">
        <f>+F23</f>
        <v>0</v>
      </c>
      <c r="J23" s="222">
        <v>490000</v>
      </c>
      <c r="O23" s="312"/>
      <c r="P23" s="312"/>
      <c r="Q23" s="312"/>
      <c r="R23" s="312"/>
      <c r="S23" s="312"/>
      <c r="T23" s="312"/>
      <c r="U23" s="312"/>
      <c r="V23" s="312"/>
      <c r="W23" s="312"/>
      <c r="X23" s="312"/>
      <c r="Y23" s="312"/>
      <c r="Z23" s="312"/>
    </row>
    <row r="24" spans="1:41" x14ac:dyDescent="0.5">
      <c r="A24" s="243" t="s">
        <v>57</v>
      </c>
      <c r="D24" s="244">
        <f t="shared" ref="D24:I24" si="21">SUM(D13:D23)</f>
        <v>63000</v>
      </c>
      <c r="F24" s="245">
        <f t="shared" si="21"/>
        <v>544000</v>
      </c>
      <c r="H24" s="246">
        <f t="shared" si="21"/>
        <v>526000</v>
      </c>
      <c r="I24" s="246">
        <f t="shared" si="21"/>
        <v>544000</v>
      </c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</row>
    <row r="25" spans="1:41" x14ac:dyDescent="0.5">
      <c r="A25" s="218" t="s">
        <v>246</v>
      </c>
      <c r="B25" s="217" t="s">
        <v>535</v>
      </c>
      <c r="D25" s="216"/>
      <c r="F25" s="220">
        <f>IF(F24*50%&gt;J25,J25,F24*50%)</f>
        <v>100000</v>
      </c>
      <c r="H25" s="222">
        <f t="shared" ref="H25:H44" si="22">+F25</f>
        <v>100000</v>
      </c>
      <c r="I25" s="222">
        <f t="shared" ref="I25:I44" si="23">+F25</f>
        <v>100000</v>
      </c>
      <c r="J25" s="222">
        <v>100000</v>
      </c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</row>
    <row r="26" spans="1:41" x14ac:dyDescent="0.5">
      <c r="B26" s="216" t="s">
        <v>248</v>
      </c>
      <c r="E26" s="216"/>
      <c r="F26" s="220">
        <f>+J26</f>
        <v>60000</v>
      </c>
      <c r="H26" s="222">
        <f t="shared" si="22"/>
        <v>60000</v>
      </c>
      <c r="I26" s="222">
        <f t="shared" si="23"/>
        <v>60000</v>
      </c>
      <c r="J26" s="222">
        <v>60000</v>
      </c>
      <c r="K26" s="247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</row>
    <row r="27" spans="1:41" x14ac:dyDescent="0.5">
      <c r="B27" s="248" t="s">
        <v>249</v>
      </c>
      <c r="C27" s="249" t="str">
        <f>CHOOSE(K27,"โสด","หม้าย","คู่สมรสไม่มีเงินได้","คู่สมรสมีเงินได้")</f>
        <v>คู่สมรสไม่มีเงินได้</v>
      </c>
      <c r="D27" s="250"/>
      <c r="E27" s="216"/>
      <c r="F27" s="220">
        <f>IF(K27=3,J27,0)</f>
        <v>60000</v>
      </c>
      <c r="H27" s="222">
        <f t="shared" si="22"/>
        <v>60000</v>
      </c>
      <c r="I27" s="222">
        <f t="shared" si="23"/>
        <v>60000</v>
      </c>
      <c r="J27" s="222">
        <v>60000</v>
      </c>
      <c r="K27" s="247">
        <v>3</v>
      </c>
      <c r="N27" s="217" t="s">
        <v>250</v>
      </c>
      <c r="O27" s="303">
        <v>3</v>
      </c>
      <c r="P27" s="303">
        <f t="shared" ref="P27:P43" si="24">O27</f>
        <v>3</v>
      </c>
      <c r="Q27" s="303">
        <f t="shared" ref="Q27:Q43" si="25">P27</f>
        <v>3</v>
      </c>
      <c r="R27" s="303">
        <f t="shared" ref="R27:R44" si="26">Q27</f>
        <v>3</v>
      </c>
      <c r="S27" s="303">
        <f t="shared" ref="S27:S44" si="27">R27</f>
        <v>3</v>
      </c>
      <c r="T27" s="303">
        <f t="shared" ref="T27:T44" si="28">S27</f>
        <v>3</v>
      </c>
      <c r="U27" s="303">
        <f t="shared" ref="U27:U44" si="29">T27</f>
        <v>3</v>
      </c>
      <c r="V27" s="303">
        <f t="shared" ref="V27:V44" si="30">U27</f>
        <v>3</v>
      </c>
      <c r="W27" s="303">
        <f t="shared" ref="W27:W44" si="31">V27</f>
        <v>3</v>
      </c>
      <c r="X27" s="303">
        <f t="shared" ref="X27:X44" si="32">W27</f>
        <v>3</v>
      </c>
      <c r="Y27" s="303">
        <f t="shared" ref="Y27:Y44" si="33">X27</f>
        <v>3</v>
      </c>
      <c r="Z27" s="303">
        <f t="shared" ref="Z27:Z44" si="34">Y27</f>
        <v>3</v>
      </c>
      <c r="AD27" s="303">
        <v>1</v>
      </c>
      <c r="AE27" s="303">
        <f t="shared" ref="AE27:AO27" si="35">AD27</f>
        <v>1</v>
      </c>
      <c r="AF27" s="303">
        <f t="shared" si="35"/>
        <v>1</v>
      </c>
      <c r="AG27" s="303">
        <f t="shared" si="35"/>
        <v>1</v>
      </c>
      <c r="AH27" s="303">
        <f t="shared" si="35"/>
        <v>1</v>
      </c>
      <c r="AI27" s="303">
        <f t="shared" si="35"/>
        <v>1</v>
      </c>
      <c r="AJ27" s="303">
        <f t="shared" si="35"/>
        <v>1</v>
      </c>
      <c r="AK27" s="303">
        <f t="shared" si="35"/>
        <v>1</v>
      </c>
      <c r="AL27" s="303">
        <f t="shared" si="35"/>
        <v>1</v>
      </c>
      <c r="AM27" s="303">
        <f t="shared" si="35"/>
        <v>1</v>
      </c>
      <c r="AN27" s="303">
        <f t="shared" si="35"/>
        <v>1</v>
      </c>
      <c r="AO27" s="303">
        <f t="shared" si="35"/>
        <v>1</v>
      </c>
    </row>
    <row r="28" spans="1:41" x14ac:dyDescent="0.5">
      <c r="B28" s="299" t="s">
        <v>544</v>
      </c>
      <c r="C28" s="251"/>
      <c r="D28" s="252">
        <f>K28-1</f>
        <v>-1</v>
      </c>
      <c r="E28" s="216"/>
      <c r="F28" s="220">
        <f>J28*D28*IF(K$27=2,0.5,1)</f>
        <v>-30000</v>
      </c>
      <c r="H28" s="222">
        <f t="shared" si="22"/>
        <v>-30000</v>
      </c>
      <c r="I28" s="222">
        <f t="shared" si="23"/>
        <v>-30000</v>
      </c>
      <c r="J28" s="222">
        <v>30000</v>
      </c>
      <c r="K28" s="247">
        <v>0</v>
      </c>
      <c r="O28" s="303">
        <v>6</v>
      </c>
      <c r="P28" s="303">
        <f t="shared" si="24"/>
        <v>6</v>
      </c>
      <c r="Q28" s="303">
        <f t="shared" si="25"/>
        <v>6</v>
      </c>
      <c r="R28" s="303">
        <f t="shared" si="26"/>
        <v>6</v>
      </c>
      <c r="S28" s="303">
        <f t="shared" si="27"/>
        <v>6</v>
      </c>
      <c r="T28" s="303">
        <f t="shared" si="28"/>
        <v>6</v>
      </c>
      <c r="U28" s="303">
        <f t="shared" si="29"/>
        <v>6</v>
      </c>
      <c r="V28" s="303">
        <f t="shared" si="30"/>
        <v>6</v>
      </c>
      <c r="W28" s="303">
        <f t="shared" si="31"/>
        <v>6</v>
      </c>
      <c r="X28" s="303">
        <f t="shared" si="32"/>
        <v>6</v>
      </c>
      <c r="Y28" s="303">
        <f t="shared" si="33"/>
        <v>6</v>
      </c>
      <c r="Z28" s="303">
        <f t="shared" si="34"/>
        <v>6</v>
      </c>
      <c r="AD28" s="303">
        <v>1</v>
      </c>
      <c r="AE28" s="303">
        <f t="shared" ref="AE28:AO28" si="36">AD28</f>
        <v>1</v>
      </c>
      <c r="AF28" s="303">
        <f t="shared" si="36"/>
        <v>1</v>
      </c>
      <c r="AG28" s="303">
        <f t="shared" si="36"/>
        <v>1</v>
      </c>
      <c r="AH28" s="303">
        <f t="shared" si="36"/>
        <v>1</v>
      </c>
      <c r="AI28" s="303">
        <f t="shared" si="36"/>
        <v>1</v>
      </c>
      <c r="AJ28" s="303">
        <f t="shared" si="36"/>
        <v>1</v>
      </c>
      <c r="AK28" s="303">
        <f t="shared" si="36"/>
        <v>1</v>
      </c>
      <c r="AL28" s="303">
        <f t="shared" si="36"/>
        <v>1</v>
      </c>
      <c r="AM28" s="303">
        <f t="shared" si="36"/>
        <v>1</v>
      </c>
      <c r="AN28" s="303">
        <f t="shared" si="36"/>
        <v>1</v>
      </c>
      <c r="AO28" s="303">
        <f t="shared" si="36"/>
        <v>1</v>
      </c>
    </row>
    <row r="29" spans="1:41" x14ac:dyDescent="0.5">
      <c r="B29" s="299" t="s">
        <v>545</v>
      </c>
      <c r="C29" s="251"/>
      <c r="D29" s="252">
        <f>K29-1</f>
        <v>-1</v>
      </c>
      <c r="E29" s="216"/>
      <c r="F29" s="220">
        <f>J29*D29*IF(K$27=2,0.5,1)</f>
        <v>-30000</v>
      </c>
      <c r="H29" s="222">
        <f t="shared" si="22"/>
        <v>-30000</v>
      </c>
      <c r="I29" s="222">
        <f t="shared" si="23"/>
        <v>-30000</v>
      </c>
      <c r="J29" s="222">
        <v>30000</v>
      </c>
      <c r="K29" s="247">
        <v>0</v>
      </c>
      <c r="O29" s="303">
        <v>5</v>
      </c>
      <c r="P29" s="303">
        <f t="shared" si="24"/>
        <v>5</v>
      </c>
      <c r="Q29" s="303">
        <f t="shared" si="25"/>
        <v>5</v>
      </c>
      <c r="R29" s="303">
        <f t="shared" si="26"/>
        <v>5</v>
      </c>
      <c r="S29" s="303">
        <f t="shared" si="27"/>
        <v>5</v>
      </c>
      <c r="T29" s="303">
        <f t="shared" si="28"/>
        <v>5</v>
      </c>
      <c r="U29" s="303">
        <f t="shared" si="29"/>
        <v>5</v>
      </c>
      <c r="V29" s="303">
        <f t="shared" si="30"/>
        <v>5</v>
      </c>
      <c r="W29" s="303">
        <f t="shared" si="31"/>
        <v>5</v>
      </c>
      <c r="X29" s="303">
        <f t="shared" si="32"/>
        <v>5</v>
      </c>
      <c r="Y29" s="303">
        <f t="shared" si="33"/>
        <v>5</v>
      </c>
      <c r="Z29" s="303">
        <f t="shared" si="34"/>
        <v>5</v>
      </c>
      <c r="AD29" s="303">
        <v>1</v>
      </c>
      <c r="AE29" s="303">
        <f t="shared" ref="AE29:AO29" si="37">AD29</f>
        <v>1</v>
      </c>
      <c r="AF29" s="303">
        <f t="shared" si="37"/>
        <v>1</v>
      </c>
      <c r="AG29" s="303">
        <f t="shared" si="37"/>
        <v>1</v>
      </c>
      <c r="AH29" s="303">
        <f t="shared" si="37"/>
        <v>1</v>
      </c>
      <c r="AI29" s="303">
        <f t="shared" si="37"/>
        <v>1</v>
      </c>
      <c r="AJ29" s="303">
        <f t="shared" si="37"/>
        <v>1</v>
      </c>
      <c r="AK29" s="303">
        <f t="shared" si="37"/>
        <v>1</v>
      </c>
      <c r="AL29" s="303">
        <f t="shared" si="37"/>
        <v>1</v>
      </c>
      <c r="AM29" s="303">
        <f t="shared" si="37"/>
        <v>1</v>
      </c>
      <c r="AN29" s="303">
        <f t="shared" si="37"/>
        <v>1</v>
      </c>
      <c r="AO29" s="303">
        <f t="shared" si="37"/>
        <v>1</v>
      </c>
    </row>
    <row r="30" spans="1:41" x14ac:dyDescent="0.5">
      <c r="B30" s="216" t="s">
        <v>251</v>
      </c>
      <c r="C30" s="294"/>
      <c r="D30" s="293">
        <v>9000</v>
      </c>
      <c r="F30" s="220">
        <f>IF(D30&lt;J30,D30,J30)</f>
        <v>9000</v>
      </c>
      <c r="H30" s="222">
        <f t="shared" ref="H30:H35" si="38">+F30</f>
        <v>9000</v>
      </c>
      <c r="I30" s="222">
        <f t="shared" ref="I30:I35" si="39">+F30</f>
        <v>9000</v>
      </c>
      <c r="J30" s="222">
        <v>30000</v>
      </c>
      <c r="K30" s="247"/>
      <c r="O30" s="314">
        <v>9000</v>
      </c>
      <c r="P30" s="314">
        <f t="shared" si="24"/>
        <v>9000</v>
      </c>
      <c r="Q30" s="314">
        <f t="shared" si="25"/>
        <v>9000</v>
      </c>
      <c r="R30" s="314">
        <f t="shared" si="26"/>
        <v>9000</v>
      </c>
      <c r="S30" s="314">
        <f t="shared" si="27"/>
        <v>9000</v>
      </c>
      <c r="T30" s="314">
        <f t="shared" si="28"/>
        <v>9000</v>
      </c>
      <c r="U30" s="314">
        <f t="shared" si="29"/>
        <v>9000</v>
      </c>
      <c r="V30" s="314">
        <f t="shared" si="30"/>
        <v>9000</v>
      </c>
      <c r="W30" s="314">
        <f t="shared" si="31"/>
        <v>9000</v>
      </c>
      <c r="X30" s="314">
        <f t="shared" si="32"/>
        <v>9000</v>
      </c>
      <c r="Y30" s="314">
        <f t="shared" si="33"/>
        <v>9000</v>
      </c>
      <c r="Z30" s="314">
        <f t="shared" si="34"/>
        <v>9000</v>
      </c>
      <c r="AD30" s="302">
        <v>0</v>
      </c>
      <c r="AE30" s="302">
        <f t="shared" ref="AE30:AO30" si="40">AD30</f>
        <v>0</v>
      </c>
      <c r="AF30" s="302">
        <f t="shared" si="40"/>
        <v>0</v>
      </c>
      <c r="AG30" s="302">
        <f t="shared" si="40"/>
        <v>0</v>
      </c>
      <c r="AH30" s="302">
        <f t="shared" si="40"/>
        <v>0</v>
      </c>
      <c r="AI30" s="302">
        <f t="shared" si="40"/>
        <v>0</v>
      </c>
      <c r="AJ30" s="302">
        <f t="shared" si="40"/>
        <v>0</v>
      </c>
      <c r="AK30" s="302">
        <f t="shared" si="40"/>
        <v>0</v>
      </c>
      <c r="AL30" s="302">
        <f t="shared" si="40"/>
        <v>0</v>
      </c>
      <c r="AM30" s="302">
        <f t="shared" si="40"/>
        <v>0</v>
      </c>
      <c r="AN30" s="302">
        <f t="shared" si="40"/>
        <v>0</v>
      </c>
      <c r="AO30" s="302">
        <f t="shared" si="40"/>
        <v>0</v>
      </c>
    </row>
    <row r="31" spans="1:41" x14ac:dyDescent="0.5">
      <c r="B31" s="216" t="s">
        <v>252</v>
      </c>
      <c r="C31" s="294"/>
      <c r="D31" s="293">
        <v>10000</v>
      </c>
      <c r="F31" s="220">
        <f>IF(D31&lt;J31,D31,J31)</f>
        <v>10000</v>
      </c>
      <c r="H31" s="222">
        <f t="shared" si="38"/>
        <v>10000</v>
      </c>
      <c r="I31" s="222">
        <f t="shared" si="39"/>
        <v>10000</v>
      </c>
      <c r="J31" s="222">
        <v>30000</v>
      </c>
      <c r="K31" s="247"/>
      <c r="O31" s="314">
        <v>10000</v>
      </c>
      <c r="P31" s="314">
        <f t="shared" si="24"/>
        <v>10000</v>
      </c>
      <c r="Q31" s="314">
        <f t="shared" si="25"/>
        <v>10000</v>
      </c>
      <c r="R31" s="314">
        <f t="shared" si="26"/>
        <v>10000</v>
      </c>
      <c r="S31" s="314">
        <f t="shared" si="27"/>
        <v>10000</v>
      </c>
      <c r="T31" s="314">
        <f t="shared" si="28"/>
        <v>10000</v>
      </c>
      <c r="U31" s="314">
        <f t="shared" si="29"/>
        <v>10000</v>
      </c>
      <c r="V31" s="314">
        <f t="shared" si="30"/>
        <v>10000</v>
      </c>
      <c r="W31" s="314">
        <f t="shared" si="31"/>
        <v>10000</v>
      </c>
      <c r="X31" s="314">
        <f t="shared" si="32"/>
        <v>10000</v>
      </c>
      <c r="Y31" s="314">
        <f t="shared" si="33"/>
        <v>10000</v>
      </c>
      <c r="Z31" s="314">
        <f t="shared" si="34"/>
        <v>10000</v>
      </c>
      <c r="AD31" s="302">
        <v>0</v>
      </c>
      <c r="AE31" s="302">
        <f t="shared" ref="AE31:AO31" si="41">AD31</f>
        <v>0</v>
      </c>
      <c r="AF31" s="302">
        <f t="shared" si="41"/>
        <v>0</v>
      </c>
      <c r="AG31" s="302">
        <f t="shared" si="41"/>
        <v>0</v>
      </c>
      <c r="AH31" s="302">
        <f t="shared" si="41"/>
        <v>0</v>
      </c>
      <c r="AI31" s="302">
        <f t="shared" si="41"/>
        <v>0</v>
      </c>
      <c r="AJ31" s="302">
        <f t="shared" si="41"/>
        <v>0</v>
      </c>
      <c r="AK31" s="302">
        <f t="shared" si="41"/>
        <v>0</v>
      </c>
      <c r="AL31" s="302">
        <f t="shared" si="41"/>
        <v>0</v>
      </c>
      <c r="AM31" s="302">
        <f t="shared" si="41"/>
        <v>0</v>
      </c>
      <c r="AN31" s="302">
        <f t="shared" si="41"/>
        <v>0</v>
      </c>
      <c r="AO31" s="302">
        <f t="shared" si="41"/>
        <v>0</v>
      </c>
    </row>
    <row r="32" spans="1:41" x14ac:dyDescent="0.5">
      <c r="B32" s="248" t="s">
        <v>253</v>
      </c>
      <c r="C32" s="294"/>
      <c r="D32" s="293">
        <v>11000</v>
      </c>
      <c r="F32" s="220">
        <f>IF(D32&lt;J32,D32,J32)*IF($K$27=3,1,0)</f>
        <v>11000</v>
      </c>
      <c r="H32" s="222">
        <f t="shared" si="38"/>
        <v>11000</v>
      </c>
      <c r="I32" s="222">
        <f t="shared" si="39"/>
        <v>11000</v>
      </c>
      <c r="J32" s="222">
        <v>30000</v>
      </c>
      <c r="K32" s="247"/>
      <c r="O32" s="314">
        <v>11000</v>
      </c>
      <c r="P32" s="314">
        <f t="shared" si="24"/>
        <v>11000</v>
      </c>
      <c r="Q32" s="314">
        <f t="shared" si="25"/>
        <v>11000</v>
      </c>
      <c r="R32" s="314">
        <f t="shared" si="26"/>
        <v>11000</v>
      </c>
      <c r="S32" s="314">
        <f t="shared" si="27"/>
        <v>11000</v>
      </c>
      <c r="T32" s="314">
        <f t="shared" si="28"/>
        <v>11000</v>
      </c>
      <c r="U32" s="314">
        <f t="shared" si="29"/>
        <v>11000</v>
      </c>
      <c r="V32" s="314">
        <f t="shared" si="30"/>
        <v>11000</v>
      </c>
      <c r="W32" s="314">
        <f t="shared" si="31"/>
        <v>11000</v>
      </c>
      <c r="X32" s="314">
        <f t="shared" si="32"/>
        <v>11000</v>
      </c>
      <c r="Y32" s="314">
        <f t="shared" si="33"/>
        <v>11000</v>
      </c>
      <c r="Z32" s="314">
        <f t="shared" si="34"/>
        <v>11000</v>
      </c>
      <c r="AD32" s="302">
        <v>0</v>
      </c>
      <c r="AE32" s="302">
        <f t="shared" ref="AE32:AO32" si="42">AD32</f>
        <v>0</v>
      </c>
      <c r="AF32" s="302">
        <f t="shared" si="42"/>
        <v>0</v>
      </c>
      <c r="AG32" s="302">
        <f t="shared" si="42"/>
        <v>0</v>
      </c>
      <c r="AH32" s="302">
        <f t="shared" si="42"/>
        <v>0</v>
      </c>
      <c r="AI32" s="302">
        <f t="shared" si="42"/>
        <v>0</v>
      </c>
      <c r="AJ32" s="302">
        <f t="shared" si="42"/>
        <v>0</v>
      </c>
      <c r="AK32" s="302">
        <f t="shared" si="42"/>
        <v>0</v>
      </c>
      <c r="AL32" s="302">
        <f t="shared" si="42"/>
        <v>0</v>
      </c>
      <c r="AM32" s="302">
        <f t="shared" si="42"/>
        <v>0</v>
      </c>
      <c r="AN32" s="302">
        <f t="shared" si="42"/>
        <v>0</v>
      </c>
      <c r="AO32" s="302">
        <f t="shared" si="42"/>
        <v>0</v>
      </c>
    </row>
    <row r="33" spans="1:41" x14ac:dyDescent="0.5">
      <c r="B33" s="248" t="s">
        <v>254</v>
      </c>
      <c r="C33" s="294"/>
      <c r="D33" s="293">
        <v>12000</v>
      </c>
      <c r="F33" s="220">
        <f>IF(D33&lt;J33,D33,J33)*IF($K$27=3,1,0)</f>
        <v>12000</v>
      </c>
      <c r="H33" s="222">
        <f t="shared" si="38"/>
        <v>12000</v>
      </c>
      <c r="I33" s="222">
        <f t="shared" si="39"/>
        <v>12000</v>
      </c>
      <c r="J33" s="222">
        <v>30000</v>
      </c>
      <c r="K33" s="247"/>
      <c r="O33" s="314">
        <v>12000</v>
      </c>
      <c r="P33" s="314">
        <f t="shared" si="24"/>
        <v>12000</v>
      </c>
      <c r="Q33" s="314">
        <f t="shared" si="25"/>
        <v>12000</v>
      </c>
      <c r="R33" s="314">
        <f t="shared" si="26"/>
        <v>12000</v>
      </c>
      <c r="S33" s="314">
        <f t="shared" si="27"/>
        <v>12000</v>
      </c>
      <c r="T33" s="314">
        <f t="shared" si="28"/>
        <v>12000</v>
      </c>
      <c r="U33" s="314">
        <f t="shared" si="29"/>
        <v>12000</v>
      </c>
      <c r="V33" s="314">
        <f t="shared" si="30"/>
        <v>12000</v>
      </c>
      <c r="W33" s="314">
        <f t="shared" si="31"/>
        <v>12000</v>
      </c>
      <c r="X33" s="314">
        <f t="shared" si="32"/>
        <v>12000</v>
      </c>
      <c r="Y33" s="314">
        <f t="shared" si="33"/>
        <v>12000</v>
      </c>
      <c r="Z33" s="314">
        <f t="shared" si="34"/>
        <v>12000</v>
      </c>
      <c r="AD33" s="302">
        <v>0</v>
      </c>
      <c r="AE33" s="302">
        <f t="shared" ref="AE33:AO33" si="43">AD33</f>
        <v>0</v>
      </c>
      <c r="AF33" s="302">
        <f t="shared" si="43"/>
        <v>0</v>
      </c>
      <c r="AG33" s="302">
        <f t="shared" si="43"/>
        <v>0</v>
      </c>
      <c r="AH33" s="302">
        <f t="shared" si="43"/>
        <v>0</v>
      </c>
      <c r="AI33" s="302">
        <f t="shared" si="43"/>
        <v>0</v>
      </c>
      <c r="AJ33" s="302">
        <f t="shared" si="43"/>
        <v>0</v>
      </c>
      <c r="AK33" s="302">
        <f t="shared" si="43"/>
        <v>0</v>
      </c>
      <c r="AL33" s="302">
        <f t="shared" si="43"/>
        <v>0</v>
      </c>
      <c r="AM33" s="302">
        <f t="shared" si="43"/>
        <v>0</v>
      </c>
      <c r="AN33" s="302">
        <f t="shared" si="43"/>
        <v>0</v>
      </c>
      <c r="AO33" s="302">
        <f t="shared" si="43"/>
        <v>0</v>
      </c>
    </row>
    <row r="34" spans="1:41" x14ac:dyDescent="0.5">
      <c r="B34" s="291" t="s">
        <v>276</v>
      </c>
      <c r="C34" s="294"/>
      <c r="D34" s="293">
        <v>13000</v>
      </c>
      <c r="K34" s="247"/>
      <c r="O34" s="314">
        <v>13000</v>
      </c>
      <c r="P34" s="314">
        <f t="shared" si="24"/>
        <v>13000</v>
      </c>
      <c r="Q34" s="314">
        <f t="shared" si="25"/>
        <v>13000</v>
      </c>
      <c r="R34" s="314">
        <f t="shared" si="26"/>
        <v>13000</v>
      </c>
      <c r="S34" s="314">
        <f t="shared" si="27"/>
        <v>13000</v>
      </c>
      <c r="T34" s="314">
        <f t="shared" si="28"/>
        <v>13000</v>
      </c>
      <c r="U34" s="314">
        <f t="shared" si="29"/>
        <v>13000</v>
      </c>
      <c r="V34" s="314">
        <f t="shared" si="30"/>
        <v>13000</v>
      </c>
      <c r="W34" s="314">
        <f t="shared" si="31"/>
        <v>13000</v>
      </c>
      <c r="X34" s="314">
        <f t="shared" si="32"/>
        <v>13000</v>
      </c>
      <c r="Y34" s="314">
        <f t="shared" si="33"/>
        <v>13000</v>
      </c>
      <c r="Z34" s="314">
        <f t="shared" si="34"/>
        <v>13000</v>
      </c>
      <c r="AD34" s="302">
        <v>0</v>
      </c>
      <c r="AE34" s="302">
        <f t="shared" ref="AE34:AO34" si="44">AD34</f>
        <v>0</v>
      </c>
      <c r="AF34" s="302">
        <f t="shared" si="44"/>
        <v>0</v>
      </c>
      <c r="AG34" s="302">
        <f t="shared" si="44"/>
        <v>0</v>
      </c>
      <c r="AH34" s="302">
        <f t="shared" si="44"/>
        <v>0</v>
      </c>
      <c r="AI34" s="302">
        <f t="shared" si="44"/>
        <v>0</v>
      </c>
      <c r="AJ34" s="302">
        <f t="shared" si="44"/>
        <v>0</v>
      </c>
      <c r="AK34" s="302">
        <f t="shared" si="44"/>
        <v>0</v>
      </c>
      <c r="AL34" s="302">
        <f t="shared" si="44"/>
        <v>0</v>
      </c>
      <c r="AM34" s="302">
        <f t="shared" si="44"/>
        <v>0</v>
      </c>
      <c r="AN34" s="302">
        <f t="shared" si="44"/>
        <v>0</v>
      </c>
      <c r="AO34" s="302">
        <f t="shared" si="44"/>
        <v>0</v>
      </c>
    </row>
    <row r="35" spans="1:41" x14ac:dyDescent="0.5">
      <c r="B35" s="291" t="s">
        <v>277</v>
      </c>
      <c r="C35" s="294"/>
      <c r="D35" s="293">
        <v>14000</v>
      </c>
      <c r="F35" s="220">
        <f>IF(SUM(D34:D37)&lt;J35,SUM(D34:D37),J35)</f>
        <v>15000</v>
      </c>
      <c r="H35" s="222">
        <f t="shared" si="38"/>
        <v>15000</v>
      </c>
      <c r="I35" s="222">
        <f t="shared" si="39"/>
        <v>15000</v>
      </c>
      <c r="J35" s="222">
        <v>15000</v>
      </c>
      <c r="K35" s="247"/>
      <c r="O35" s="314">
        <v>14000</v>
      </c>
      <c r="P35" s="314">
        <f t="shared" si="24"/>
        <v>14000</v>
      </c>
      <c r="Q35" s="314">
        <f t="shared" si="25"/>
        <v>14000</v>
      </c>
      <c r="R35" s="314">
        <f t="shared" si="26"/>
        <v>14000</v>
      </c>
      <c r="S35" s="314">
        <f t="shared" si="27"/>
        <v>14000</v>
      </c>
      <c r="T35" s="314">
        <f t="shared" si="28"/>
        <v>14000</v>
      </c>
      <c r="U35" s="314">
        <f t="shared" si="29"/>
        <v>14000</v>
      </c>
      <c r="V35" s="314">
        <f t="shared" si="30"/>
        <v>14000</v>
      </c>
      <c r="W35" s="314">
        <f t="shared" si="31"/>
        <v>14000</v>
      </c>
      <c r="X35" s="314">
        <f t="shared" si="32"/>
        <v>14000</v>
      </c>
      <c r="Y35" s="314">
        <f t="shared" si="33"/>
        <v>14000</v>
      </c>
      <c r="Z35" s="314">
        <f t="shared" si="34"/>
        <v>14000</v>
      </c>
      <c r="AD35" s="302">
        <v>0</v>
      </c>
      <c r="AE35" s="302">
        <f t="shared" ref="AE35:AO35" si="45">AD35</f>
        <v>0</v>
      </c>
      <c r="AF35" s="302">
        <f t="shared" si="45"/>
        <v>0</v>
      </c>
      <c r="AG35" s="302">
        <f t="shared" si="45"/>
        <v>0</v>
      </c>
      <c r="AH35" s="302">
        <f t="shared" si="45"/>
        <v>0</v>
      </c>
      <c r="AI35" s="302">
        <f t="shared" si="45"/>
        <v>0</v>
      </c>
      <c r="AJ35" s="302">
        <f t="shared" si="45"/>
        <v>0</v>
      </c>
      <c r="AK35" s="302">
        <f t="shared" si="45"/>
        <v>0</v>
      </c>
      <c r="AL35" s="302">
        <f t="shared" si="45"/>
        <v>0</v>
      </c>
      <c r="AM35" s="302">
        <f t="shared" si="45"/>
        <v>0</v>
      </c>
      <c r="AN35" s="302">
        <f t="shared" si="45"/>
        <v>0</v>
      </c>
      <c r="AO35" s="302">
        <f t="shared" si="45"/>
        <v>0</v>
      </c>
    </row>
    <row r="36" spans="1:41" x14ac:dyDescent="0.5">
      <c r="B36" s="248" t="s">
        <v>278</v>
      </c>
      <c r="C36" s="294"/>
      <c r="D36" s="293">
        <v>15000</v>
      </c>
      <c r="K36" s="247"/>
      <c r="O36" s="314">
        <v>15000</v>
      </c>
      <c r="P36" s="314">
        <f t="shared" si="24"/>
        <v>15000</v>
      </c>
      <c r="Q36" s="314">
        <f t="shared" si="25"/>
        <v>15000</v>
      </c>
      <c r="R36" s="314">
        <f t="shared" si="26"/>
        <v>15000</v>
      </c>
      <c r="S36" s="314">
        <f t="shared" si="27"/>
        <v>15000</v>
      </c>
      <c r="T36" s="314">
        <f t="shared" si="28"/>
        <v>15000</v>
      </c>
      <c r="U36" s="314">
        <f t="shared" si="29"/>
        <v>15000</v>
      </c>
      <c r="V36" s="314">
        <f t="shared" si="30"/>
        <v>15000</v>
      </c>
      <c r="W36" s="314">
        <f t="shared" si="31"/>
        <v>15000</v>
      </c>
      <c r="X36" s="314">
        <f t="shared" si="32"/>
        <v>15000</v>
      </c>
      <c r="Y36" s="314">
        <f t="shared" si="33"/>
        <v>15000</v>
      </c>
      <c r="Z36" s="314">
        <f t="shared" si="34"/>
        <v>15000</v>
      </c>
      <c r="AD36" s="302">
        <v>0</v>
      </c>
      <c r="AE36" s="302">
        <f t="shared" ref="AE36:AO36" si="46">AD36</f>
        <v>0</v>
      </c>
      <c r="AF36" s="302">
        <f t="shared" si="46"/>
        <v>0</v>
      </c>
      <c r="AG36" s="302">
        <f t="shared" si="46"/>
        <v>0</v>
      </c>
      <c r="AH36" s="302">
        <f t="shared" si="46"/>
        <v>0</v>
      </c>
      <c r="AI36" s="302">
        <f t="shared" si="46"/>
        <v>0</v>
      </c>
      <c r="AJ36" s="302">
        <f t="shared" si="46"/>
        <v>0</v>
      </c>
      <c r="AK36" s="302">
        <f t="shared" si="46"/>
        <v>0</v>
      </c>
      <c r="AL36" s="302">
        <f t="shared" si="46"/>
        <v>0</v>
      </c>
      <c r="AM36" s="302">
        <f t="shared" si="46"/>
        <v>0</v>
      </c>
      <c r="AN36" s="302">
        <f t="shared" si="46"/>
        <v>0</v>
      </c>
      <c r="AO36" s="302">
        <f t="shared" si="46"/>
        <v>0</v>
      </c>
    </row>
    <row r="37" spans="1:41" x14ac:dyDescent="0.5">
      <c r="B37" s="248" t="s">
        <v>279</v>
      </c>
      <c r="C37" s="294"/>
      <c r="D37" s="293">
        <v>16000</v>
      </c>
      <c r="K37" s="247"/>
      <c r="O37" s="314">
        <v>16000</v>
      </c>
      <c r="P37" s="314">
        <f t="shared" si="24"/>
        <v>16000</v>
      </c>
      <c r="Q37" s="314">
        <f t="shared" si="25"/>
        <v>16000</v>
      </c>
      <c r="R37" s="314">
        <f t="shared" si="26"/>
        <v>16000</v>
      </c>
      <c r="S37" s="314">
        <f t="shared" si="27"/>
        <v>16000</v>
      </c>
      <c r="T37" s="314">
        <f t="shared" si="28"/>
        <v>16000</v>
      </c>
      <c r="U37" s="314">
        <f t="shared" si="29"/>
        <v>16000</v>
      </c>
      <c r="V37" s="314">
        <f t="shared" si="30"/>
        <v>16000</v>
      </c>
      <c r="W37" s="314">
        <f t="shared" si="31"/>
        <v>16000</v>
      </c>
      <c r="X37" s="314">
        <f t="shared" si="32"/>
        <v>16000</v>
      </c>
      <c r="Y37" s="314">
        <f t="shared" si="33"/>
        <v>16000</v>
      </c>
      <c r="Z37" s="314">
        <f t="shared" si="34"/>
        <v>16000</v>
      </c>
      <c r="AD37" s="302">
        <v>0</v>
      </c>
      <c r="AE37" s="302">
        <f t="shared" ref="AE37:AO37" si="47">AD37</f>
        <v>0</v>
      </c>
      <c r="AF37" s="302">
        <f t="shared" si="47"/>
        <v>0</v>
      </c>
      <c r="AG37" s="302">
        <f t="shared" si="47"/>
        <v>0</v>
      </c>
      <c r="AH37" s="302">
        <f t="shared" si="47"/>
        <v>0</v>
      </c>
      <c r="AI37" s="302">
        <f t="shared" si="47"/>
        <v>0</v>
      </c>
      <c r="AJ37" s="302">
        <f t="shared" si="47"/>
        <v>0</v>
      </c>
      <c r="AK37" s="302">
        <f t="shared" si="47"/>
        <v>0</v>
      </c>
      <c r="AL37" s="302">
        <f t="shared" si="47"/>
        <v>0</v>
      </c>
      <c r="AM37" s="302">
        <f t="shared" si="47"/>
        <v>0</v>
      </c>
      <c r="AN37" s="302">
        <f t="shared" si="47"/>
        <v>0</v>
      </c>
      <c r="AO37" s="302">
        <f t="shared" si="47"/>
        <v>0</v>
      </c>
    </row>
    <row r="38" spans="1:41" x14ac:dyDescent="0.5">
      <c r="B38" s="248" t="s">
        <v>255</v>
      </c>
      <c r="C38" s="294" t="s">
        <v>256</v>
      </c>
      <c r="D38" s="293">
        <v>17000</v>
      </c>
      <c r="F38" s="220">
        <f>IF(D38&lt;J38,D38,J38)</f>
        <v>17000</v>
      </c>
      <c r="H38" s="222">
        <f t="shared" si="22"/>
        <v>17000</v>
      </c>
      <c r="I38" s="222">
        <f t="shared" si="23"/>
        <v>17000</v>
      </c>
      <c r="J38" s="222">
        <v>100000</v>
      </c>
      <c r="O38" s="314">
        <v>17000</v>
      </c>
      <c r="P38" s="314">
        <f t="shared" si="24"/>
        <v>17000</v>
      </c>
      <c r="Q38" s="314">
        <f t="shared" si="25"/>
        <v>17000</v>
      </c>
      <c r="R38" s="314">
        <f t="shared" si="26"/>
        <v>17000</v>
      </c>
      <c r="S38" s="314">
        <f t="shared" si="27"/>
        <v>17000</v>
      </c>
      <c r="T38" s="314">
        <f t="shared" si="28"/>
        <v>17000</v>
      </c>
      <c r="U38" s="314">
        <f t="shared" si="29"/>
        <v>17000</v>
      </c>
      <c r="V38" s="314">
        <f t="shared" si="30"/>
        <v>17000</v>
      </c>
      <c r="W38" s="314">
        <f t="shared" si="31"/>
        <v>17000</v>
      </c>
      <c r="X38" s="314">
        <f t="shared" si="32"/>
        <v>17000</v>
      </c>
      <c r="Y38" s="314">
        <f t="shared" si="33"/>
        <v>17000</v>
      </c>
      <c r="Z38" s="314">
        <f t="shared" si="34"/>
        <v>17000</v>
      </c>
      <c r="AD38" s="302">
        <v>0</v>
      </c>
      <c r="AE38" s="302">
        <f t="shared" ref="AE38:AO38" si="48">AD38</f>
        <v>0</v>
      </c>
      <c r="AF38" s="302">
        <f t="shared" si="48"/>
        <v>0</v>
      </c>
      <c r="AG38" s="302">
        <f t="shared" si="48"/>
        <v>0</v>
      </c>
      <c r="AH38" s="302">
        <f t="shared" si="48"/>
        <v>0</v>
      </c>
      <c r="AI38" s="302">
        <f t="shared" si="48"/>
        <v>0</v>
      </c>
      <c r="AJ38" s="302">
        <f t="shared" si="48"/>
        <v>0</v>
      </c>
      <c r="AK38" s="302">
        <f t="shared" si="48"/>
        <v>0</v>
      </c>
      <c r="AL38" s="302">
        <f t="shared" si="48"/>
        <v>0</v>
      </c>
      <c r="AM38" s="302">
        <f t="shared" si="48"/>
        <v>0</v>
      </c>
      <c r="AN38" s="302">
        <f t="shared" si="48"/>
        <v>0</v>
      </c>
      <c r="AO38" s="302">
        <f t="shared" si="48"/>
        <v>0</v>
      </c>
    </row>
    <row r="39" spans="1:41" x14ac:dyDescent="0.5">
      <c r="B39" s="248" t="s">
        <v>257</v>
      </c>
      <c r="C39" s="294" t="s">
        <v>256</v>
      </c>
      <c r="D39" s="293">
        <v>18000</v>
      </c>
      <c r="F39" s="220">
        <f>IF(D39&lt;J39,D39,J39)*IF($K$27=3,1,0)</f>
        <v>10000</v>
      </c>
      <c r="H39" s="222">
        <f t="shared" si="22"/>
        <v>10000</v>
      </c>
      <c r="I39" s="222">
        <f t="shared" si="23"/>
        <v>10000</v>
      </c>
      <c r="J39" s="222">
        <v>10000</v>
      </c>
      <c r="O39" s="314">
        <v>18000</v>
      </c>
      <c r="P39" s="314">
        <f t="shared" si="24"/>
        <v>18000</v>
      </c>
      <c r="Q39" s="314">
        <f t="shared" si="25"/>
        <v>18000</v>
      </c>
      <c r="R39" s="314">
        <f t="shared" si="26"/>
        <v>18000</v>
      </c>
      <c r="S39" s="314">
        <f t="shared" si="27"/>
        <v>18000</v>
      </c>
      <c r="T39" s="314">
        <f t="shared" si="28"/>
        <v>18000</v>
      </c>
      <c r="U39" s="314">
        <f t="shared" si="29"/>
        <v>18000</v>
      </c>
      <c r="V39" s="314">
        <f t="shared" si="30"/>
        <v>18000</v>
      </c>
      <c r="W39" s="314">
        <f t="shared" si="31"/>
        <v>18000</v>
      </c>
      <c r="X39" s="314">
        <f t="shared" si="32"/>
        <v>18000</v>
      </c>
      <c r="Y39" s="314">
        <f t="shared" si="33"/>
        <v>18000</v>
      </c>
      <c r="Z39" s="314">
        <f t="shared" si="34"/>
        <v>18000</v>
      </c>
      <c r="AD39" s="302">
        <v>0</v>
      </c>
      <c r="AE39" s="302">
        <f t="shared" ref="AE39:AO39" si="49">AD39</f>
        <v>0</v>
      </c>
      <c r="AF39" s="302">
        <f t="shared" si="49"/>
        <v>0</v>
      </c>
      <c r="AG39" s="302">
        <f t="shared" si="49"/>
        <v>0</v>
      </c>
      <c r="AH39" s="302">
        <f t="shared" si="49"/>
        <v>0</v>
      </c>
      <c r="AI39" s="302">
        <f t="shared" si="49"/>
        <v>0</v>
      </c>
      <c r="AJ39" s="302">
        <f t="shared" si="49"/>
        <v>0</v>
      </c>
      <c r="AK39" s="302">
        <f t="shared" si="49"/>
        <v>0</v>
      </c>
      <c r="AL39" s="302">
        <f t="shared" si="49"/>
        <v>0</v>
      </c>
      <c r="AM39" s="302">
        <f t="shared" si="49"/>
        <v>0</v>
      </c>
      <c r="AN39" s="302">
        <f t="shared" si="49"/>
        <v>0</v>
      </c>
      <c r="AO39" s="302">
        <f t="shared" si="49"/>
        <v>0</v>
      </c>
    </row>
    <row r="40" spans="1:41" x14ac:dyDescent="0.5">
      <c r="B40" s="248" t="s">
        <v>258</v>
      </c>
      <c r="C40" s="294" t="s">
        <v>256</v>
      </c>
      <c r="D40" s="293">
        <f>SUM(O40:Z40)</f>
        <v>0</v>
      </c>
      <c r="F40" s="220">
        <f>IF(D40&lt;J40,D40,J40)</f>
        <v>0</v>
      </c>
      <c r="H40" s="222">
        <f t="shared" si="22"/>
        <v>0</v>
      </c>
      <c r="I40" s="222">
        <f t="shared" si="23"/>
        <v>0</v>
      </c>
      <c r="J40" s="222">
        <v>10000</v>
      </c>
      <c r="O40" s="314"/>
      <c r="P40" s="314"/>
      <c r="Q40" s="314"/>
      <c r="R40" s="314">
        <f t="shared" si="26"/>
        <v>0</v>
      </c>
      <c r="S40" s="314">
        <f t="shared" si="27"/>
        <v>0</v>
      </c>
      <c r="T40" s="314">
        <f t="shared" si="28"/>
        <v>0</v>
      </c>
      <c r="U40" s="314">
        <f t="shared" si="29"/>
        <v>0</v>
      </c>
      <c r="V40" s="314">
        <f t="shared" si="30"/>
        <v>0</v>
      </c>
      <c r="W40" s="314">
        <f t="shared" si="31"/>
        <v>0</v>
      </c>
      <c r="X40" s="314">
        <f t="shared" si="32"/>
        <v>0</v>
      </c>
      <c r="Y40" s="314">
        <f t="shared" si="33"/>
        <v>0</v>
      </c>
      <c r="Z40" s="314">
        <f t="shared" si="34"/>
        <v>0</v>
      </c>
      <c r="AD40" s="302">
        <v>0</v>
      </c>
      <c r="AE40" s="302">
        <f t="shared" ref="AE40:AO40" si="50">AD40</f>
        <v>0</v>
      </c>
      <c r="AF40" s="302">
        <f t="shared" si="50"/>
        <v>0</v>
      </c>
      <c r="AG40" s="302">
        <f t="shared" si="50"/>
        <v>0</v>
      </c>
      <c r="AH40" s="302">
        <f t="shared" si="50"/>
        <v>0</v>
      </c>
      <c r="AI40" s="302">
        <f t="shared" si="50"/>
        <v>0</v>
      </c>
      <c r="AJ40" s="302">
        <f t="shared" si="50"/>
        <v>0</v>
      </c>
      <c r="AK40" s="302">
        <f t="shared" si="50"/>
        <v>0</v>
      </c>
      <c r="AL40" s="302">
        <f t="shared" si="50"/>
        <v>0</v>
      </c>
      <c r="AM40" s="302">
        <f t="shared" si="50"/>
        <v>0</v>
      </c>
      <c r="AN40" s="302">
        <f t="shared" si="50"/>
        <v>0</v>
      </c>
      <c r="AO40" s="302">
        <f t="shared" si="50"/>
        <v>0</v>
      </c>
    </row>
    <row r="41" spans="1:41" x14ac:dyDescent="0.5">
      <c r="B41" s="248" t="s">
        <v>259</v>
      </c>
      <c r="C41" s="294" t="s">
        <v>256</v>
      </c>
      <c r="D41" s="293">
        <v>19000</v>
      </c>
      <c r="F41" s="220">
        <f>MIN(D41,J41,K41)</f>
        <v>19000</v>
      </c>
      <c r="H41" s="222">
        <f>+F41</f>
        <v>19000</v>
      </c>
      <c r="I41" s="222">
        <f>+F41</f>
        <v>19000</v>
      </c>
      <c r="J41" s="222">
        <f>IF((SUM($F$13:$F$22)*15%)&lt;D41,SUM($F$13:$F$22)*15%,D41)</f>
        <v>19000</v>
      </c>
      <c r="K41" s="704">
        <f>500000-IF(D40&gt;500000,500000,D40)</f>
        <v>500000</v>
      </c>
      <c r="O41" s="314">
        <v>19000</v>
      </c>
      <c r="P41" s="314">
        <f t="shared" si="24"/>
        <v>19000</v>
      </c>
      <c r="Q41" s="314">
        <f t="shared" si="25"/>
        <v>19000</v>
      </c>
      <c r="R41" s="314">
        <f t="shared" si="26"/>
        <v>19000</v>
      </c>
      <c r="S41" s="314">
        <f t="shared" si="27"/>
        <v>19000</v>
      </c>
      <c r="T41" s="314">
        <f t="shared" si="28"/>
        <v>19000</v>
      </c>
      <c r="U41" s="314">
        <f t="shared" si="29"/>
        <v>19000</v>
      </c>
      <c r="V41" s="314">
        <f t="shared" si="30"/>
        <v>19000</v>
      </c>
      <c r="W41" s="314">
        <f t="shared" si="31"/>
        <v>19000</v>
      </c>
      <c r="X41" s="314">
        <f t="shared" si="32"/>
        <v>19000</v>
      </c>
      <c r="Y41" s="314">
        <f t="shared" si="33"/>
        <v>19000</v>
      </c>
      <c r="Z41" s="314">
        <f t="shared" si="34"/>
        <v>19000</v>
      </c>
      <c r="AD41" s="302">
        <v>0</v>
      </c>
      <c r="AE41" s="302">
        <f t="shared" ref="AE41:AO41" si="51">AD41</f>
        <v>0</v>
      </c>
      <c r="AF41" s="302">
        <f t="shared" si="51"/>
        <v>0</v>
      </c>
      <c r="AG41" s="302">
        <f t="shared" si="51"/>
        <v>0</v>
      </c>
      <c r="AH41" s="302">
        <f t="shared" si="51"/>
        <v>0</v>
      </c>
      <c r="AI41" s="302">
        <f t="shared" si="51"/>
        <v>0</v>
      </c>
      <c r="AJ41" s="302">
        <f t="shared" si="51"/>
        <v>0</v>
      </c>
      <c r="AK41" s="302">
        <f t="shared" si="51"/>
        <v>0</v>
      </c>
      <c r="AL41" s="302">
        <f t="shared" si="51"/>
        <v>0</v>
      </c>
      <c r="AM41" s="302">
        <f t="shared" si="51"/>
        <v>0</v>
      </c>
      <c r="AN41" s="302">
        <f t="shared" si="51"/>
        <v>0</v>
      </c>
      <c r="AO41" s="302">
        <f t="shared" si="51"/>
        <v>0</v>
      </c>
    </row>
    <row r="42" spans="1:41" x14ac:dyDescent="0.5">
      <c r="B42" s="248" t="s">
        <v>260</v>
      </c>
      <c r="C42" s="294" t="s">
        <v>256</v>
      </c>
      <c r="D42" s="293">
        <v>20000</v>
      </c>
      <c r="F42" s="220">
        <f>MIN(D42,J42,K42)</f>
        <v>20000</v>
      </c>
      <c r="H42" s="222">
        <f>+F42</f>
        <v>20000</v>
      </c>
      <c r="I42" s="222">
        <f>+F42</f>
        <v>20000</v>
      </c>
      <c r="J42" s="222">
        <f>IF((SUM($F$13:$F$22)*15%)&lt;D42,SUM($F$13:$F$22)*15%,D42)</f>
        <v>20000</v>
      </c>
      <c r="K42" s="704">
        <v>500000</v>
      </c>
      <c r="O42" s="314">
        <v>20000</v>
      </c>
      <c r="P42" s="314">
        <f t="shared" si="24"/>
        <v>20000</v>
      </c>
      <c r="Q42" s="314">
        <f t="shared" si="25"/>
        <v>20000</v>
      </c>
      <c r="R42" s="314">
        <f t="shared" si="26"/>
        <v>20000</v>
      </c>
      <c r="S42" s="314">
        <f t="shared" si="27"/>
        <v>20000</v>
      </c>
      <c r="T42" s="314">
        <f t="shared" si="28"/>
        <v>20000</v>
      </c>
      <c r="U42" s="314">
        <f t="shared" si="29"/>
        <v>20000</v>
      </c>
      <c r="V42" s="314">
        <f t="shared" si="30"/>
        <v>20000</v>
      </c>
      <c r="W42" s="314">
        <f t="shared" si="31"/>
        <v>20000</v>
      </c>
      <c r="X42" s="314">
        <f t="shared" si="32"/>
        <v>20000</v>
      </c>
      <c r="Y42" s="314">
        <f t="shared" si="33"/>
        <v>20000</v>
      </c>
      <c r="Z42" s="314">
        <f t="shared" si="34"/>
        <v>20000</v>
      </c>
      <c r="AD42" s="302">
        <v>0</v>
      </c>
      <c r="AE42" s="302">
        <f t="shared" ref="AE42:AO42" si="52">AD42</f>
        <v>0</v>
      </c>
      <c r="AF42" s="302">
        <f t="shared" si="52"/>
        <v>0</v>
      </c>
      <c r="AG42" s="302">
        <f t="shared" si="52"/>
        <v>0</v>
      </c>
      <c r="AH42" s="302">
        <f t="shared" si="52"/>
        <v>0</v>
      </c>
      <c r="AI42" s="302">
        <f t="shared" si="52"/>
        <v>0</v>
      </c>
      <c r="AJ42" s="302">
        <f t="shared" si="52"/>
        <v>0</v>
      </c>
      <c r="AK42" s="302">
        <f t="shared" si="52"/>
        <v>0</v>
      </c>
      <c r="AL42" s="302">
        <f t="shared" si="52"/>
        <v>0</v>
      </c>
      <c r="AM42" s="302">
        <f t="shared" si="52"/>
        <v>0</v>
      </c>
      <c r="AN42" s="302">
        <f t="shared" si="52"/>
        <v>0</v>
      </c>
      <c r="AO42" s="302">
        <f t="shared" si="52"/>
        <v>0</v>
      </c>
    </row>
    <row r="43" spans="1:41" x14ac:dyDescent="0.5">
      <c r="B43" s="248" t="s">
        <v>261</v>
      </c>
      <c r="C43" s="294" t="s">
        <v>256</v>
      </c>
      <c r="D43" s="293">
        <v>21000</v>
      </c>
      <c r="F43" s="220">
        <f>IF(D43&lt;J43,D43,J43)*IF(K27=4,0.5,1)</f>
        <v>21000</v>
      </c>
      <c r="H43" s="222">
        <f t="shared" si="22"/>
        <v>21000</v>
      </c>
      <c r="I43" s="222">
        <f t="shared" si="23"/>
        <v>21000</v>
      </c>
      <c r="J43" s="222">
        <v>100000</v>
      </c>
      <c r="O43" s="314">
        <v>21000</v>
      </c>
      <c r="P43" s="314">
        <f t="shared" si="24"/>
        <v>21000</v>
      </c>
      <c r="Q43" s="314">
        <f t="shared" si="25"/>
        <v>21000</v>
      </c>
      <c r="R43" s="314">
        <f t="shared" si="26"/>
        <v>21000</v>
      </c>
      <c r="S43" s="314">
        <f t="shared" si="27"/>
        <v>21000</v>
      </c>
      <c r="T43" s="314">
        <f t="shared" si="28"/>
        <v>21000</v>
      </c>
      <c r="U43" s="314">
        <f t="shared" si="29"/>
        <v>21000</v>
      </c>
      <c r="V43" s="314">
        <f t="shared" si="30"/>
        <v>21000</v>
      </c>
      <c r="W43" s="314">
        <f t="shared" si="31"/>
        <v>21000</v>
      </c>
      <c r="X43" s="314">
        <f t="shared" si="32"/>
        <v>21000</v>
      </c>
      <c r="Y43" s="314">
        <f t="shared" si="33"/>
        <v>21000</v>
      </c>
      <c r="Z43" s="314">
        <f t="shared" si="34"/>
        <v>21000</v>
      </c>
      <c r="AD43" s="302">
        <v>0</v>
      </c>
      <c r="AE43" s="302">
        <f t="shared" ref="AE43:AO43" si="53">AD43</f>
        <v>0</v>
      </c>
      <c r="AF43" s="302">
        <f t="shared" si="53"/>
        <v>0</v>
      </c>
      <c r="AG43" s="302">
        <f t="shared" si="53"/>
        <v>0</v>
      </c>
      <c r="AH43" s="302">
        <f t="shared" si="53"/>
        <v>0</v>
      </c>
      <c r="AI43" s="302">
        <f t="shared" si="53"/>
        <v>0</v>
      </c>
      <c r="AJ43" s="302">
        <f t="shared" si="53"/>
        <v>0</v>
      </c>
      <c r="AK43" s="302">
        <f t="shared" si="53"/>
        <v>0</v>
      </c>
      <c r="AL43" s="302">
        <f t="shared" si="53"/>
        <v>0</v>
      </c>
      <c r="AM43" s="302">
        <f t="shared" si="53"/>
        <v>0</v>
      </c>
      <c r="AN43" s="302">
        <f t="shared" si="53"/>
        <v>0</v>
      </c>
      <c r="AO43" s="302">
        <f t="shared" si="53"/>
        <v>0</v>
      </c>
    </row>
    <row r="44" spans="1:41" x14ac:dyDescent="0.5">
      <c r="B44" s="248" t="s">
        <v>262</v>
      </c>
      <c r="C44" s="294" t="s">
        <v>256</v>
      </c>
      <c r="D44" s="293">
        <f>SUM(O44:Z44)</f>
        <v>8400</v>
      </c>
      <c r="E44" s="216"/>
      <c r="F44" s="220">
        <f>+D44</f>
        <v>8400</v>
      </c>
      <c r="H44" s="222">
        <f t="shared" si="22"/>
        <v>8400</v>
      </c>
      <c r="I44" s="222">
        <f t="shared" si="23"/>
        <v>8400</v>
      </c>
      <c r="K44" s="247"/>
      <c r="O44" s="314">
        <v>450</v>
      </c>
      <c r="P44" s="314">
        <v>450</v>
      </c>
      <c r="Q44" s="314">
        <v>750</v>
      </c>
      <c r="R44" s="314">
        <f t="shared" si="26"/>
        <v>750</v>
      </c>
      <c r="S44" s="314">
        <f t="shared" si="27"/>
        <v>750</v>
      </c>
      <c r="T44" s="314">
        <f t="shared" si="28"/>
        <v>750</v>
      </c>
      <c r="U44" s="314">
        <f t="shared" si="29"/>
        <v>750</v>
      </c>
      <c r="V44" s="314">
        <f t="shared" si="30"/>
        <v>750</v>
      </c>
      <c r="W44" s="314">
        <f t="shared" si="31"/>
        <v>750</v>
      </c>
      <c r="X44" s="314">
        <f t="shared" si="32"/>
        <v>750</v>
      </c>
      <c r="Y44" s="314">
        <f t="shared" si="33"/>
        <v>750</v>
      </c>
      <c r="Z44" s="314">
        <f t="shared" si="34"/>
        <v>750</v>
      </c>
      <c r="AD44" s="302">
        <v>0</v>
      </c>
      <c r="AE44" s="302">
        <f t="shared" ref="AE44:AO44" si="54">AD44</f>
        <v>0</v>
      </c>
      <c r="AF44" s="302">
        <f t="shared" si="54"/>
        <v>0</v>
      </c>
      <c r="AG44" s="302">
        <f t="shared" si="54"/>
        <v>0</v>
      </c>
      <c r="AH44" s="302">
        <f t="shared" si="54"/>
        <v>0</v>
      </c>
      <c r="AI44" s="302">
        <f t="shared" si="54"/>
        <v>0</v>
      </c>
      <c r="AJ44" s="302">
        <f t="shared" si="54"/>
        <v>0</v>
      </c>
      <c r="AK44" s="302">
        <f t="shared" si="54"/>
        <v>0</v>
      </c>
      <c r="AL44" s="302">
        <f t="shared" si="54"/>
        <v>0</v>
      </c>
      <c r="AM44" s="302">
        <f t="shared" si="54"/>
        <v>0</v>
      </c>
      <c r="AN44" s="302">
        <f t="shared" si="54"/>
        <v>0</v>
      </c>
      <c r="AO44" s="302">
        <f t="shared" si="54"/>
        <v>0</v>
      </c>
    </row>
    <row r="45" spans="1:41" x14ac:dyDescent="0.5">
      <c r="A45" s="243" t="s">
        <v>263</v>
      </c>
      <c r="C45" s="294"/>
      <c r="D45" s="312"/>
      <c r="F45" s="245">
        <f>SUM(F25:F44)</f>
        <v>312400</v>
      </c>
      <c r="H45" s="246">
        <f>SUM(H25:H44)</f>
        <v>312400</v>
      </c>
      <c r="I45" s="246">
        <f>SUM(I25:I44)</f>
        <v>312400</v>
      </c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</row>
    <row r="46" spans="1:41" x14ac:dyDescent="0.5">
      <c r="A46" s="218" t="s">
        <v>264</v>
      </c>
      <c r="C46" s="294"/>
      <c r="D46" s="312"/>
      <c r="F46" s="220">
        <f>+F24-F45</f>
        <v>231600</v>
      </c>
      <c r="H46" s="222">
        <f>+H24-H45</f>
        <v>213600</v>
      </c>
      <c r="I46" s="222">
        <f>+I24-I45</f>
        <v>231600</v>
      </c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</row>
    <row r="47" spans="1:41" x14ac:dyDescent="0.5">
      <c r="A47" s="218" t="s">
        <v>246</v>
      </c>
      <c r="B47" s="248" t="s">
        <v>265</v>
      </c>
      <c r="C47" s="294" t="s">
        <v>256</v>
      </c>
      <c r="D47" s="293">
        <v>22000</v>
      </c>
      <c r="F47" s="220">
        <f>IF(D47&lt;J47,D47,J47)</f>
        <v>22000</v>
      </c>
      <c r="H47" s="222">
        <f>+F47</f>
        <v>22000</v>
      </c>
      <c r="I47" s="222">
        <f>+F47</f>
        <v>22000</v>
      </c>
      <c r="J47" s="222">
        <f>+F46*10%*IF(F46&lt;0,0,1)</f>
        <v>23160</v>
      </c>
      <c r="O47" s="314">
        <v>22000</v>
      </c>
      <c r="P47" s="314">
        <f t="shared" ref="P47" si="55">O47</f>
        <v>22000</v>
      </c>
      <c r="Q47" s="314">
        <f t="shared" ref="Q47" si="56">P47</f>
        <v>22000</v>
      </c>
      <c r="R47" s="314">
        <f t="shared" ref="R47" si="57">Q47</f>
        <v>22000</v>
      </c>
      <c r="S47" s="314">
        <f t="shared" ref="S47" si="58">R47</f>
        <v>22000</v>
      </c>
      <c r="T47" s="314">
        <f t="shared" ref="T47" si="59">S47</f>
        <v>22000</v>
      </c>
      <c r="U47" s="314">
        <f t="shared" ref="U47" si="60">T47</f>
        <v>22000</v>
      </c>
      <c r="V47" s="314">
        <f t="shared" ref="V47" si="61">U47</f>
        <v>22000</v>
      </c>
      <c r="W47" s="314">
        <f t="shared" ref="W47" si="62">V47</f>
        <v>22000</v>
      </c>
      <c r="X47" s="314">
        <f t="shared" ref="X47" si="63">W47</f>
        <v>22000</v>
      </c>
      <c r="Y47" s="314">
        <f t="shared" ref="Y47" si="64">X47</f>
        <v>22000</v>
      </c>
      <c r="Z47" s="314">
        <f t="shared" ref="Z47" si="65">Y47</f>
        <v>22000</v>
      </c>
      <c r="AD47" s="302">
        <v>0</v>
      </c>
      <c r="AE47" s="302">
        <f t="shared" ref="AE47:AO47" si="66">AD47</f>
        <v>0</v>
      </c>
      <c r="AF47" s="302">
        <f t="shared" si="66"/>
        <v>0</v>
      </c>
      <c r="AG47" s="302">
        <f t="shared" si="66"/>
        <v>0</v>
      </c>
      <c r="AH47" s="302">
        <f t="shared" si="66"/>
        <v>0</v>
      </c>
      <c r="AI47" s="302">
        <f t="shared" si="66"/>
        <v>0</v>
      </c>
      <c r="AJ47" s="302">
        <f t="shared" si="66"/>
        <v>0</v>
      </c>
      <c r="AK47" s="302">
        <f t="shared" si="66"/>
        <v>0</v>
      </c>
      <c r="AL47" s="302">
        <f t="shared" si="66"/>
        <v>0</v>
      </c>
      <c r="AM47" s="302">
        <f t="shared" si="66"/>
        <v>0</v>
      </c>
      <c r="AN47" s="302">
        <f t="shared" si="66"/>
        <v>0</v>
      </c>
      <c r="AO47" s="302">
        <f t="shared" si="66"/>
        <v>0</v>
      </c>
    </row>
    <row r="48" spans="1:41" ht="22.5" thickBot="1" x14ac:dyDescent="0.55000000000000004">
      <c r="A48" s="253" t="s">
        <v>266</v>
      </c>
      <c r="B48" s="240"/>
      <c r="C48" s="295"/>
      <c r="D48" s="241"/>
      <c r="E48" s="254"/>
      <c r="F48" s="255">
        <f>+F46-F47</f>
        <v>209600</v>
      </c>
      <c r="G48" s="256"/>
      <c r="H48" s="257">
        <f>+H46-H47</f>
        <v>191600</v>
      </c>
      <c r="I48" s="257">
        <f>+I46-I47</f>
        <v>209600</v>
      </c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D48" s="302"/>
      <c r="AE48" s="302"/>
      <c r="AF48" s="302"/>
      <c r="AG48" s="302"/>
      <c r="AH48" s="302"/>
      <c r="AI48" s="302"/>
      <c r="AJ48" s="302"/>
      <c r="AK48" s="302"/>
      <c r="AL48" s="302"/>
      <c r="AM48" s="302"/>
      <c r="AN48" s="302"/>
      <c r="AO48" s="302"/>
    </row>
    <row r="49" spans="1:41" x14ac:dyDescent="0.5">
      <c r="A49" s="253" t="s">
        <v>267</v>
      </c>
      <c r="B49" s="240"/>
      <c r="C49" s="295"/>
      <c r="D49" s="241"/>
      <c r="E49" s="254"/>
      <c r="F49" s="256">
        <f>+F66</f>
        <v>2980</v>
      </c>
      <c r="G49" s="256"/>
      <c r="H49" s="258">
        <f>F91</f>
        <v>2080</v>
      </c>
      <c r="I49" s="258">
        <f>F102</f>
        <v>2980</v>
      </c>
      <c r="O49" s="315"/>
      <c r="P49" s="315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D49" s="304"/>
      <c r="AE49" s="304"/>
      <c r="AF49" s="304"/>
      <c r="AG49" s="304"/>
      <c r="AH49" s="304"/>
      <c r="AI49" s="304"/>
      <c r="AJ49" s="304"/>
      <c r="AK49" s="304"/>
      <c r="AL49" s="304"/>
      <c r="AM49" s="304"/>
      <c r="AN49" s="304"/>
      <c r="AO49" s="304"/>
    </row>
    <row r="50" spans="1:41" ht="22.5" thickBot="1" x14ac:dyDescent="0.55000000000000004">
      <c r="A50" s="259" t="s">
        <v>246</v>
      </c>
      <c r="B50" s="230" t="s">
        <v>268</v>
      </c>
      <c r="C50" s="317">
        <f>C55</f>
        <v>3510</v>
      </c>
      <c r="D50" s="241"/>
      <c r="F50" s="220">
        <f>-C50</f>
        <v>-3510</v>
      </c>
      <c r="H50" s="260"/>
      <c r="I50" s="261"/>
      <c r="K50" s="262">
        <f>13-C109</f>
        <v>10</v>
      </c>
      <c r="O50" s="296">
        <f t="shared" ref="O50" si="67">O55+N50</f>
        <v>1755</v>
      </c>
      <c r="P50" s="296">
        <f t="shared" ref="P50" si="68">P55+O50</f>
        <v>3510</v>
      </c>
      <c r="Q50" s="296">
        <f t="shared" ref="Q50" si="69">Q55+P50</f>
        <v>3510</v>
      </c>
      <c r="R50" s="296">
        <f t="shared" ref="R50" si="70">R55+Q50</f>
        <v>3510</v>
      </c>
      <c r="S50" s="296">
        <f t="shared" ref="S50" si="71">S55+R50</f>
        <v>3510</v>
      </c>
      <c r="T50" s="296">
        <f t="shared" ref="T50" si="72">T55+S50</f>
        <v>3510</v>
      </c>
      <c r="U50" s="296">
        <f t="shared" ref="U50" si="73">U55+T50</f>
        <v>3510</v>
      </c>
      <c r="V50" s="296">
        <f t="shared" ref="V50" si="74">V55+U50</f>
        <v>3510</v>
      </c>
      <c r="W50" s="296">
        <f t="shared" ref="W50" si="75">W55+V50</f>
        <v>3510</v>
      </c>
      <c r="X50" s="296">
        <f t="shared" ref="X50" si="76">X55+W50</f>
        <v>3510</v>
      </c>
      <c r="Y50" s="296">
        <f t="shared" ref="Y50" si="77">Y55+X50</f>
        <v>3510</v>
      </c>
      <c r="Z50" s="296">
        <f t="shared" ref="Z50" si="78">Z55+Y50</f>
        <v>3510</v>
      </c>
      <c r="AD50" s="305">
        <f t="shared" ref="AD50:AO50" si="79">AD55+AC50</f>
        <v>0</v>
      </c>
      <c r="AE50" s="305">
        <f t="shared" si="79"/>
        <v>0</v>
      </c>
      <c r="AF50" s="305">
        <f t="shared" si="79"/>
        <v>0</v>
      </c>
      <c r="AG50" s="305">
        <f t="shared" si="79"/>
        <v>0</v>
      </c>
      <c r="AH50" s="305">
        <f t="shared" si="79"/>
        <v>0</v>
      </c>
      <c r="AI50" s="305">
        <f t="shared" si="79"/>
        <v>0</v>
      </c>
      <c r="AJ50" s="305">
        <f t="shared" si="79"/>
        <v>0</v>
      </c>
      <c r="AK50" s="305">
        <f t="shared" si="79"/>
        <v>0</v>
      </c>
      <c r="AL50" s="305">
        <f t="shared" si="79"/>
        <v>0</v>
      </c>
      <c r="AM50" s="305">
        <f t="shared" si="79"/>
        <v>0</v>
      </c>
      <c r="AN50" s="305">
        <f t="shared" si="79"/>
        <v>0</v>
      </c>
      <c r="AO50" s="305">
        <f t="shared" si="79"/>
        <v>0</v>
      </c>
    </row>
    <row r="51" spans="1:41" ht="22.5" thickBot="1" x14ac:dyDescent="0.55000000000000004">
      <c r="A51" s="263" t="str">
        <f>IF(F51&gt;0,"ภาษีเงินได้ชำระเพิ่มเติม","ภาษีเงินได้ชำระไว้เกิน")</f>
        <v>ภาษีเงินได้ชำระไว้เกิน</v>
      </c>
      <c r="B51" s="240"/>
      <c r="C51" s="312"/>
      <c r="D51" s="241"/>
      <c r="F51" s="264">
        <f>+F49+F50</f>
        <v>-530</v>
      </c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D51" s="306"/>
      <c r="AE51" s="306"/>
      <c r="AF51" s="306"/>
      <c r="AG51" s="306"/>
      <c r="AH51" s="306"/>
      <c r="AI51" s="306"/>
      <c r="AJ51" s="306"/>
      <c r="AK51" s="306"/>
      <c r="AL51" s="306"/>
      <c r="AM51" s="306"/>
      <c r="AN51" s="306"/>
      <c r="AO51" s="306"/>
    </row>
    <row r="52" spans="1:41" ht="12" customHeight="1" x14ac:dyDescent="0.5">
      <c r="A52" s="263"/>
      <c r="B52" s="240"/>
      <c r="C52" s="312"/>
      <c r="D52" s="241"/>
      <c r="F52" s="221"/>
      <c r="I52" s="265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D52" s="302"/>
      <c r="AE52" s="302"/>
      <c r="AF52" s="302"/>
      <c r="AG52" s="302"/>
      <c r="AH52" s="302"/>
      <c r="AI52" s="302"/>
      <c r="AJ52" s="302"/>
      <c r="AK52" s="302"/>
      <c r="AL52" s="302"/>
      <c r="AM52" s="302"/>
      <c r="AN52" s="302"/>
      <c r="AO52" s="302"/>
    </row>
    <row r="53" spans="1:41" x14ac:dyDescent="0.5">
      <c r="A53" s="263" t="s">
        <v>269</v>
      </c>
      <c r="B53" s="240"/>
      <c r="C53" s="293">
        <v>3510</v>
      </c>
      <c r="D53" s="241"/>
      <c r="F53" s="221">
        <f>H53</f>
        <v>0</v>
      </c>
      <c r="H53" s="222">
        <f>IF(F51&lt;=0,0,ROUND((H49-C53)/K50,0))</f>
        <v>0</v>
      </c>
      <c r="I53" s="265"/>
      <c r="O53" s="314">
        <v>1755</v>
      </c>
      <c r="P53" s="314">
        <v>1755</v>
      </c>
      <c r="Q53" s="314">
        <v>0</v>
      </c>
      <c r="R53" s="314">
        <v>0</v>
      </c>
      <c r="S53" s="314">
        <v>0</v>
      </c>
      <c r="T53" s="314">
        <v>0</v>
      </c>
      <c r="U53" s="314">
        <v>0</v>
      </c>
      <c r="V53" s="314">
        <v>0</v>
      </c>
      <c r="W53" s="314">
        <v>0</v>
      </c>
      <c r="X53" s="314">
        <v>0</v>
      </c>
      <c r="Y53" s="314">
        <v>0</v>
      </c>
      <c r="Z53" s="314">
        <v>0</v>
      </c>
      <c r="AD53" s="302">
        <v>0</v>
      </c>
      <c r="AE53" s="302">
        <v>0</v>
      </c>
      <c r="AF53" s="302">
        <v>0</v>
      </c>
      <c r="AG53" s="302">
        <v>0</v>
      </c>
      <c r="AH53" s="302">
        <v>0</v>
      </c>
      <c r="AI53" s="302">
        <v>0</v>
      </c>
      <c r="AJ53" s="302">
        <v>0</v>
      </c>
      <c r="AK53" s="302">
        <v>0</v>
      </c>
      <c r="AL53" s="302">
        <v>0</v>
      </c>
      <c r="AM53" s="302">
        <v>0</v>
      </c>
      <c r="AN53" s="302">
        <v>0</v>
      </c>
      <c r="AO53" s="302">
        <v>0</v>
      </c>
    </row>
    <row r="54" spans="1:41" x14ac:dyDescent="0.5">
      <c r="A54" s="263" t="s">
        <v>298</v>
      </c>
      <c r="B54" s="240"/>
      <c r="C54" s="293">
        <v>0</v>
      </c>
      <c r="D54" s="241"/>
      <c r="F54" s="221">
        <f>I54</f>
        <v>0</v>
      </c>
      <c r="I54" s="265">
        <f>IF(F51&lt;=0,0,ROUND(I49-H49-C54,0))</f>
        <v>0</v>
      </c>
      <c r="O54" s="314">
        <v>0</v>
      </c>
      <c r="P54" s="314">
        <v>0</v>
      </c>
      <c r="Q54" s="314">
        <v>0</v>
      </c>
      <c r="R54" s="314">
        <v>0</v>
      </c>
      <c r="S54" s="314">
        <v>0</v>
      </c>
      <c r="T54" s="314">
        <v>0</v>
      </c>
      <c r="U54" s="314">
        <v>0</v>
      </c>
      <c r="V54" s="314">
        <v>0</v>
      </c>
      <c r="W54" s="314">
        <v>0</v>
      </c>
      <c r="X54" s="314">
        <v>0</v>
      </c>
      <c r="Y54" s="314">
        <v>0</v>
      </c>
      <c r="Z54" s="314">
        <v>0</v>
      </c>
      <c r="AD54" s="302">
        <v>0</v>
      </c>
      <c r="AE54" s="302">
        <v>0</v>
      </c>
      <c r="AF54" s="302">
        <v>0</v>
      </c>
      <c r="AG54" s="302">
        <v>0</v>
      </c>
      <c r="AH54" s="302">
        <v>0</v>
      </c>
      <c r="AI54" s="302">
        <v>0</v>
      </c>
      <c r="AJ54" s="302">
        <v>0</v>
      </c>
      <c r="AK54" s="302">
        <v>0</v>
      </c>
      <c r="AL54" s="302">
        <v>0</v>
      </c>
      <c r="AM54" s="302">
        <v>0</v>
      </c>
      <c r="AN54" s="302">
        <v>0</v>
      </c>
      <c r="AO54" s="302">
        <v>0</v>
      </c>
    </row>
    <row r="55" spans="1:41" ht="22.5" thickBot="1" x14ac:dyDescent="0.55000000000000004">
      <c r="A55" s="263" t="s">
        <v>270</v>
      </c>
      <c r="B55" s="240"/>
      <c r="C55" s="318">
        <f>SUM(C53:C54)</f>
        <v>3510</v>
      </c>
      <c r="D55" s="241"/>
      <c r="E55" s="266"/>
      <c r="F55" s="267">
        <f>SUM(F53:F54)</f>
        <v>0</v>
      </c>
      <c r="I55" s="265"/>
      <c r="O55" s="296">
        <f t="shared" ref="O55:Z55" si="80">SUM(O53:O54)</f>
        <v>1755</v>
      </c>
      <c r="P55" s="296">
        <f t="shared" si="80"/>
        <v>1755</v>
      </c>
      <c r="Q55" s="296">
        <f t="shared" si="80"/>
        <v>0</v>
      </c>
      <c r="R55" s="296">
        <f t="shared" si="80"/>
        <v>0</v>
      </c>
      <c r="S55" s="296">
        <f t="shared" si="80"/>
        <v>0</v>
      </c>
      <c r="T55" s="296">
        <f t="shared" si="80"/>
        <v>0</v>
      </c>
      <c r="U55" s="296">
        <f t="shared" si="80"/>
        <v>0</v>
      </c>
      <c r="V55" s="296">
        <f t="shared" si="80"/>
        <v>0</v>
      </c>
      <c r="W55" s="296">
        <f t="shared" si="80"/>
        <v>0</v>
      </c>
      <c r="X55" s="296">
        <f t="shared" si="80"/>
        <v>0</v>
      </c>
      <c r="Y55" s="296">
        <f t="shared" si="80"/>
        <v>0</v>
      </c>
      <c r="Z55" s="296">
        <f t="shared" si="80"/>
        <v>0</v>
      </c>
      <c r="AD55" s="305">
        <f t="shared" ref="AD55:AO55" si="81">SUM(AD53:AD54)</f>
        <v>0</v>
      </c>
      <c r="AE55" s="305">
        <f t="shared" si="81"/>
        <v>0</v>
      </c>
      <c r="AF55" s="305">
        <f t="shared" si="81"/>
        <v>0</v>
      </c>
      <c r="AG55" s="305">
        <f t="shared" si="81"/>
        <v>0</v>
      </c>
      <c r="AH55" s="305">
        <f t="shared" si="81"/>
        <v>0</v>
      </c>
      <c r="AI55" s="305">
        <f t="shared" si="81"/>
        <v>0</v>
      </c>
      <c r="AJ55" s="305">
        <f t="shared" si="81"/>
        <v>0</v>
      </c>
      <c r="AK55" s="305">
        <f t="shared" si="81"/>
        <v>0</v>
      </c>
      <c r="AL55" s="305">
        <f t="shared" si="81"/>
        <v>0</v>
      </c>
      <c r="AM55" s="305">
        <f t="shared" si="81"/>
        <v>0</v>
      </c>
      <c r="AN55" s="305">
        <f t="shared" si="81"/>
        <v>0</v>
      </c>
      <c r="AO55" s="305">
        <f t="shared" si="81"/>
        <v>0</v>
      </c>
    </row>
    <row r="56" spans="1:41" x14ac:dyDescent="0.5">
      <c r="A56" s="268"/>
      <c r="B56" s="240"/>
      <c r="C56" s="240"/>
      <c r="D56" s="259"/>
      <c r="E56" s="266"/>
      <c r="F56" s="269"/>
      <c r="H56" s="265"/>
      <c r="I56" s="265"/>
    </row>
    <row r="57" spans="1:41" x14ac:dyDescent="0.5">
      <c r="A57" s="270"/>
      <c r="B57" s="271" t="s">
        <v>271</v>
      </c>
      <c r="C57" s="272"/>
      <c r="D57" s="273" t="s">
        <v>272</v>
      </c>
      <c r="E57" s="274" t="s">
        <v>273</v>
      </c>
      <c r="F57" s="274" t="s">
        <v>52</v>
      </c>
      <c r="H57" s="265"/>
      <c r="I57" s="265"/>
    </row>
    <row r="58" spans="1:41" x14ac:dyDescent="0.5">
      <c r="B58" s="275" t="s">
        <v>521</v>
      </c>
      <c r="D58" s="217">
        <f>IF(D66&gt;H58,H58,D66)</f>
        <v>150000</v>
      </c>
      <c r="E58" s="276">
        <v>0</v>
      </c>
      <c r="F58" s="217">
        <f>+D58*E58</f>
        <v>0</v>
      </c>
      <c r="G58" s="227"/>
      <c r="H58" s="228">
        <v>150000</v>
      </c>
      <c r="I58" s="228">
        <v>0</v>
      </c>
    </row>
    <row r="59" spans="1:41" x14ac:dyDescent="0.5">
      <c r="B59" s="275" t="s">
        <v>522</v>
      </c>
      <c r="D59" s="217">
        <f>IF(D66&gt;H59,I59,D66-SUM(D57:D58))</f>
        <v>59600</v>
      </c>
      <c r="E59" s="276">
        <v>0.05</v>
      </c>
      <c r="F59" s="217">
        <f>+D59*E59</f>
        <v>2980</v>
      </c>
      <c r="G59" s="227"/>
      <c r="H59" s="228">
        <v>300000</v>
      </c>
      <c r="I59" s="228">
        <f>+H59-H58</f>
        <v>150000</v>
      </c>
    </row>
    <row r="60" spans="1:41" x14ac:dyDescent="0.5">
      <c r="B60" s="275" t="s">
        <v>523</v>
      </c>
      <c r="D60" s="217">
        <f>IF(D66&gt;H60,I60,D66-SUM(D57:D59))</f>
        <v>0</v>
      </c>
      <c r="E60" s="276">
        <v>0.1</v>
      </c>
      <c r="F60" s="217">
        <f t="shared" ref="F60:F65" si="82">+D60*E60</f>
        <v>0</v>
      </c>
      <c r="G60" s="227"/>
      <c r="H60" s="228">
        <v>500000</v>
      </c>
      <c r="I60" s="228">
        <f t="shared" ref="I60:I65" si="83">+H60-H59</f>
        <v>200000</v>
      </c>
    </row>
    <row r="61" spans="1:41" x14ac:dyDescent="0.5">
      <c r="B61" s="275" t="s">
        <v>524</v>
      </c>
      <c r="C61" s="216"/>
      <c r="D61" s="217">
        <f>IF(D66&gt;H61,I61,D66-SUM(D57:D60))</f>
        <v>0</v>
      </c>
      <c r="E61" s="276">
        <v>0.15</v>
      </c>
      <c r="F61" s="218">
        <f t="shared" si="82"/>
        <v>0</v>
      </c>
      <c r="G61" s="216"/>
      <c r="H61" s="217">
        <v>750000</v>
      </c>
      <c r="I61" s="217">
        <f t="shared" si="83"/>
        <v>250000</v>
      </c>
    </row>
    <row r="62" spans="1:41" x14ac:dyDescent="0.5">
      <c r="B62" s="275" t="s">
        <v>525</v>
      </c>
      <c r="C62" s="216"/>
      <c r="D62" s="217">
        <f>IF(D66&gt;H62,I62,D66-SUM(D57:D61))</f>
        <v>0</v>
      </c>
      <c r="E62" s="276">
        <v>0.2</v>
      </c>
      <c r="F62" s="218">
        <f t="shared" si="82"/>
        <v>0</v>
      </c>
      <c r="G62" s="216"/>
      <c r="H62" s="217">
        <v>1000000</v>
      </c>
      <c r="I62" s="217">
        <f t="shared" si="83"/>
        <v>250000</v>
      </c>
    </row>
    <row r="63" spans="1:41" s="251" customFormat="1" x14ac:dyDescent="0.5">
      <c r="A63" s="216"/>
      <c r="B63" s="275" t="s">
        <v>526</v>
      </c>
      <c r="C63" s="216"/>
      <c r="D63" s="217">
        <f>IF(D66&gt;H63,I63,D66-SUM(D57:D62))</f>
        <v>0</v>
      </c>
      <c r="E63" s="276">
        <v>0.25</v>
      </c>
      <c r="F63" s="218">
        <f t="shared" si="82"/>
        <v>0</v>
      </c>
      <c r="G63" s="216"/>
      <c r="H63" s="217">
        <v>2000000</v>
      </c>
      <c r="I63" s="217">
        <f t="shared" si="83"/>
        <v>1000000</v>
      </c>
      <c r="J63" s="222"/>
      <c r="K63" s="277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  <c r="AF63" s="294"/>
      <c r="AG63" s="294"/>
      <c r="AH63" s="294"/>
      <c r="AI63" s="294"/>
      <c r="AJ63" s="294"/>
      <c r="AK63" s="294"/>
      <c r="AL63" s="294"/>
      <c r="AM63" s="294"/>
      <c r="AN63" s="294"/>
      <c r="AO63" s="294"/>
    </row>
    <row r="64" spans="1:41" s="251" customFormat="1" x14ac:dyDescent="0.5">
      <c r="A64" s="278"/>
      <c r="B64" s="275" t="s">
        <v>536</v>
      </c>
      <c r="C64" s="216"/>
      <c r="D64" s="217">
        <f>IF(D66&gt;H64,I64,D66-SUM(D57:D63))</f>
        <v>0</v>
      </c>
      <c r="E64" s="276">
        <v>0.3</v>
      </c>
      <c r="F64" s="218">
        <f t="shared" si="82"/>
        <v>0</v>
      </c>
      <c r="G64" s="216"/>
      <c r="H64" s="217">
        <v>5000000</v>
      </c>
      <c r="I64" s="217">
        <f t="shared" si="83"/>
        <v>3000000</v>
      </c>
      <c r="J64" s="222"/>
      <c r="K64" s="277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  <c r="AF64" s="294"/>
      <c r="AG64" s="294"/>
      <c r="AH64" s="294"/>
      <c r="AI64" s="294"/>
      <c r="AJ64" s="294"/>
      <c r="AK64" s="294"/>
      <c r="AL64" s="294"/>
      <c r="AM64" s="294"/>
      <c r="AN64" s="294"/>
      <c r="AO64" s="294"/>
    </row>
    <row r="65" spans="2:11" x14ac:dyDescent="0.5">
      <c r="B65" s="275" t="s">
        <v>537</v>
      </c>
      <c r="C65" s="216"/>
      <c r="D65" s="217">
        <f>IF(D66&gt;H65,I65,D66-SUM(D57:D64))</f>
        <v>0</v>
      </c>
      <c r="E65" s="276">
        <v>0.35</v>
      </c>
      <c r="F65" s="218">
        <f t="shared" si="82"/>
        <v>0</v>
      </c>
      <c r="G65" s="216"/>
      <c r="H65" s="217">
        <v>99999999</v>
      </c>
      <c r="I65" s="217">
        <f t="shared" si="83"/>
        <v>94999999</v>
      </c>
      <c r="K65" s="277"/>
    </row>
    <row r="66" spans="2:11" ht="22.5" thickBot="1" x14ac:dyDescent="0.55000000000000004">
      <c r="B66" s="279" t="s">
        <v>274</v>
      </c>
      <c r="C66" s="280"/>
      <c r="D66" s="281">
        <f>IF(F48&lt;0,0,F48)</f>
        <v>209600</v>
      </c>
      <c r="E66" s="279"/>
      <c r="F66" s="281">
        <f>SUM(F58:F65)</f>
        <v>2980</v>
      </c>
      <c r="G66" s="216"/>
      <c r="H66" s="228"/>
      <c r="I66" s="228"/>
      <c r="K66" s="277"/>
    </row>
    <row r="67" spans="2:11" x14ac:dyDescent="0.5">
      <c r="E67" s="217"/>
      <c r="F67" s="217"/>
      <c r="G67" s="227"/>
      <c r="H67" s="228"/>
      <c r="I67" s="228"/>
    </row>
    <row r="68" spans="2:11" x14ac:dyDescent="0.5">
      <c r="E68" s="217"/>
      <c r="F68" s="217"/>
      <c r="G68" s="227"/>
      <c r="H68" s="228"/>
      <c r="I68" s="228"/>
    </row>
    <row r="69" spans="2:11" x14ac:dyDescent="0.5">
      <c r="E69" s="217"/>
      <c r="F69" s="217"/>
      <c r="G69" s="227"/>
      <c r="H69" s="228"/>
      <c r="I69" s="228"/>
    </row>
    <row r="70" spans="2:11" x14ac:dyDescent="0.5">
      <c r="E70" s="217"/>
      <c r="F70" s="217"/>
      <c r="G70" s="227"/>
      <c r="H70" s="228"/>
      <c r="I70" s="228"/>
    </row>
    <row r="71" spans="2:11" x14ac:dyDescent="0.5">
      <c r="E71" s="217"/>
      <c r="F71" s="217"/>
      <c r="G71" s="227"/>
      <c r="H71" s="228"/>
      <c r="I71" s="228"/>
    </row>
    <row r="72" spans="2:11" x14ac:dyDescent="0.5">
      <c r="E72" s="217"/>
      <c r="F72" s="217"/>
      <c r="G72" s="227"/>
      <c r="H72" s="228"/>
      <c r="I72" s="228"/>
    </row>
    <row r="73" spans="2:11" x14ac:dyDescent="0.5">
      <c r="E73" s="217"/>
      <c r="F73" s="217"/>
      <c r="G73" s="227"/>
      <c r="H73" s="228"/>
      <c r="I73" s="228"/>
    </row>
    <row r="74" spans="2:11" x14ac:dyDescent="0.5">
      <c r="E74" s="217"/>
      <c r="F74" s="217"/>
      <c r="G74" s="227"/>
      <c r="H74" s="228"/>
      <c r="I74" s="228"/>
    </row>
    <row r="75" spans="2:11" x14ac:dyDescent="0.5">
      <c r="E75" s="217"/>
      <c r="F75" s="217"/>
      <c r="G75" s="227"/>
      <c r="H75" s="228"/>
      <c r="I75" s="228"/>
    </row>
    <row r="76" spans="2:11" x14ac:dyDescent="0.5">
      <c r="E76" s="217"/>
      <c r="F76" s="217"/>
      <c r="G76" s="227"/>
      <c r="H76" s="228"/>
      <c r="I76" s="228"/>
    </row>
    <row r="77" spans="2:11" x14ac:dyDescent="0.5">
      <c r="E77" s="217"/>
      <c r="F77" s="217"/>
      <c r="G77" s="227"/>
      <c r="H77" s="228"/>
      <c r="I77" s="228"/>
    </row>
    <row r="78" spans="2:11" x14ac:dyDescent="0.5">
      <c r="E78" s="217"/>
      <c r="F78" s="217"/>
      <c r="G78" s="227"/>
      <c r="H78" s="228"/>
      <c r="I78" s="228"/>
    </row>
    <row r="79" spans="2:11" x14ac:dyDescent="0.5">
      <c r="E79" s="217"/>
      <c r="F79" s="217"/>
      <c r="G79" s="227"/>
      <c r="H79" s="228"/>
      <c r="I79" s="228"/>
    </row>
    <row r="80" spans="2:11" x14ac:dyDescent="0.5">
      <c r="E80" s="217"/>
      <c r="F80" s="217"/>
      <c r="G80" s="227"/>
      <c r="H80" s="228"/>
      <c r="I80" s="228"/>
    </row>
    <row r="81" spans="1:41" x14ac:dyDescent="0.5">
      <c r="E81" s="217"/>
      <c r="F81" s="217"/>
      <c r="G81" s="227"/>
      <c r="H81" s="228"/>
      <c r="I81" s="228"/>
    </row>
    <row r="82" spans="1:41" x14ac:dyDescent="0.5">
      <c r="A82" s="270"/>
      <c r="B82" s="271" t="s">
        <v>271</v>
      </c>
      <c r="C82" s="272"/>
      <c r="D82" s="273" t="s">
        <v>272</v>
      </c>
      <c r="E82" s="274" t="s">
        <v>273</v>
      </c>
      <c r="F82" s="274" t="s">
        <v>52</v>
      </c>
      <c r="H82" s="265"/>
      <c r="I82" s="265"/>
    </row>
    <row r="83" spans="1:41" x14ac:dyDescent="0.5">
      <c r="B83" s="275" t="s">
        <v>521</v>
      </c>
      <c r="D83" s="217">
        <f>IF(D91&gt;H83,H83,D91)</f>
        <v>150000</v>
      </c>
      <c r="E83" s="276">
        <v>0</v>
      </c>
      <c r="F83" s="217">
        <f>+D83*E83</f>
        <v>0</v>
      </c>
      <c r="G83" s="227"/>
      <c r="H83" s="228">
        <v>150000</v>
      </c>
      <c r="I83" s="228">
        <v>0</v>
      </c>
    </row>
    <row r="84" spans="1:41" x14ac:dyDescent="0.5">
      <c r="B84" s="275" t="s">
        <v>522</v>
      </c>
      <c r="D84" s="217">
        <f>IF(D91&gt;H84,I84,D91-SUM(D82:D83))</f>
        <v>41600</v>
      </c>
      <c r="E84" s="276">
        <v>0.05</v>
      </c>
      <c r="F84" s="217">
        <f>+D84*E84</f>
        <v>2080</v>
      </c>
      <c r="G84" s="227"/>
      <c r="H84" s="228">
        <v>300000</v>
      </c>
      <c r="I84" s="228">
        <f>+H84-H83</f>
        <v>150000</v>
      </c>
    </row>
    <row r="85" spans="1:41" x14ac:dyDescent="0.5">
      <c r="B85" s="275" t="s">
        <v>523</v>
      </c>
      <c r="D85" s="217">
        <f>IF(D91&gt;H85,I85,D91-SUM(D82:D84))</f>
        <v>0</v>
      </c>
      <c r="E85" s="276">
        <v>0.1</v>
      </c>
      <c r="F85" s="217">
        <f t="shared" ref="F85:F90" si="84">+D85*E85</f>
        <v>0</v>
      </c>
      <c r="G85" s="227"/>
      <c r="H85" s="228">
        <v>500000</v>
      </c>
      <c r="I85" s="228">
        <f t="shared" ref="I85:I90" si="85">+H85-H84</f>
        <v>200000</v>
      </c>
    </row>
    <row r="86" spans="1:41" x14ac:dyDescent="0.5">
      <c r="B86" s="275" t="s">
        <v>524</v>
      </c>
      <c r="C86" s="216"/>
      <c r="D86" s="217">
        <f>IF(D91&gt;H86,I86,D91-SUM(D82:D85))</f>
        <v>0</v>
      </c>
      <c r="E86" s="276">
        <v>0.15</v>
      </c>
      <c r="F86" s="218">
        <f t="shared" si="84"/>
        <v>0</v>
      </c>
      <c r="G86" s="216"/>
      <c r="H86" s="217">
        <v>750000</v>
      </c>
      <c r="I86" s="217">
        <f t="shared" si="85"/>
        <v>250000</v>
      </c>
    </row>
    <row r="87" spans="1:41" x14ac:dyDescent="0.5">
      <c r="B87" s="275" t="s">
        <v>525</v>
      </c>
      <c r="C87" s="216"/>
      <c r="D87" s="217">
        <f>IF(D91&gt;H87,I87,D91-SUM(D82:D86))</f>
        <v>0</v>
      </c>
      <c r="E87" s="276">
        <v>0.2</v>
      </c>
      <c r="F87" s="218">
        <f t="shared" si="84"/>
        <v>0</v>
      </c>
      <c r="G87" s="216"/>
      <c r="H87" s="217">
        <v>1000000</v>
      </c>
      <c r="I87" s="217">
        <f t="shared" si="85"/>
        <v>250000</v>
      </c>
    </row>
    <row r="88" spans="1:41" s="251" customFormat="1" x14ac:dyDescent="0.5">
      <c r="A88" s="216"/>
      <c r="B88" s="275" t="s">
        <v>526</v>
      </c>
      <c r="C88" s="216"/>
      <c r="D88" s="217">
        <f>IF(D91&gt;H88,I88,D91-SUM(D82:D87))</f>
        <v>0</v>
      </c>
      <c r="E88" s="276">
        <v>0.25</v>
      </c>
      <c r="F88" s="218">
        <f t="shared" si="84"/>
        <v>0</v>
      </c>
      <c r="G88" s="216"/>
      <c r="H88" s="217">
        <v>2000000</v>
      </c>
      <c r="I88" s="217">
        <f t="shared" si="85"/>
        <v>1000000</v>
      </c>
      <c r="J88" s="222"/>
      <c r="K88" s="277"/>
      <c r="O88" s="294"/>
      <c r="P88" s="294"/>
      <c r="Q88" s="294"/>
      <c r="R88" s="294"/>
      <c r="S88" s="294"/>
      <c r="T88" s="294"/>
      <c r="U88" s="294"/>
      <c r="V88" s="294"/>
      <c r="W88" s="294"/>
      <c r="X88" s="294"/>
      <c r="Y88" s="294"/>
      <c r="Z88" s="294"/>
      <c r="AA88" s="294"/>
      <c r="AB88" s="294"/>
      <c r="AC88" s="294"/>
      <c r="AD88" s="294"/>
      <c r="AE88" s="294"/>
      <c r="AF88" s="294"/>
      <c r="AG88" s="294"/>
      <c r="AH88" s="294"/>
      <c r="AI88" s="294"/>
      <c r="AJ88" s="294"/>
      <c r="AK88" s="294"/>
      <c r="AL88" s="294"/>
      <c r="AM88" s="294"/>
      <c r="AN88" s="294"/>
      <c r="AO88" s="294"/>
    </row>
    <row r="89" spans="1:41" s="251" customFormat="1" x14ac:dyDescent="0.5">
      <c r="A89" s="278"/>
      <c r="B89" s="275" t="s">
        <v>536</v>
      </c>
      <c r="C89" s="216"/>
      <c r="D89" s="217">
        <f>IF(D91&gt;H89,I89,D91-SUM(D82:D88))</f>
        <v>0</v>
      </c>
      <c r="E89" s="276">
        <v>0.3</v>
      </c>
      <c r="F89" s="218">
        <f t="shared" si="84"/>
        <v>0</v>
      </c>
      <c r="G89" s="216"/>
      <c r="H89" s="217">
        <v>5000000</v>
      </c>
      <c r="I89" s="217">
        <f t="shared" si="85"/>
        <v>3000000</v>
      </c>
      <c r="J89" s="222"/>
      <c r="K89" s="277"/>
      <c r="O89" s="294"/>
      <c r="P89" s="294"/>
      <c r="Q89" s="294"/>
      <c r="R89" s="294"/>
      <c r="S89" s="294"/>
      <c r="T89" s="294"/>
      <c r="U89" s="294"/>
      <c r="V89" s="294"/>
      <c r="W89" s="294"/>
      <c r="X89" s="294"/>
      <c r="Y89" s="294"/>
      <c r="Z89" s="294"/>
      <c r="AA89" s="294"/>
      <c r="AB89" s="294"/>
      <c r="AC89" s="294"/>
      <c r="AD89" s="294"/>
      <c r="AE89" s="294"/>
      <c r="AF89" s="294"/>
      <c r="AG89" s="294"/>
      <c r="AH89" s="294"/>
      <c r="AI89" s="294"/>
      <c r="AJ89" s="294"/>
      <c r="AK89" s="294"/>
      <c r="AL89" s="294"/>
      <c r="AM89" s="294"/>
      <c r="AN89" s="294"/>
      <c r="AO89" s="294"/>
    </row>
    <row r="90" spans="1:41" x14ac:dyDescent="0.5">
      <c r="B90" s="275" t="s">
        <v>537</v>
      </c>
      <c r="C90" s="216"/>
      <c r="D90" s="217">
        <f>IF(D91&gt;H90,I90,D91-SUM(D82:D89))</f>
        <v>0</v>
      </c>
      <c r="E90" s="276">
        <v>0.35</v>
      </c>
      <c r="F90" s="218">
        <f t="shared" si="84"/>
        <v>0</v>
      </c>
      <c r="G90" s="216"/>
      <c r="H90" s="217">
        <v>99999999</v>
      </c>
      <c r="I90" s="217">
        <f t="shared" si="85"/>
        <v>94999999</v>
      </c>
      <c r="K90" s="277"/>
    </row>
    <row r="91" spans="1:41" ht="22.5" thickBot="1" x14ac:dyDescent="0.55000000000000004">
      <c r="A91" s="284"/>
      <c r="B91" s="286" t="s">
        <v>274</v>
      </c>
      <c r="C91" s="287"/>
      <c r="D91" s="288">
        <f>IF(H48&lt;0,0,H48)</f>
        <v>191600</v>
      </c>
      <c r="E91" s="286"/>
      <c r="F91" s="281">
        <f>SUM(F83:F90)</f>
        <v>2080</v>
      </c>
      <c r="G91"/>
      <c r="H91" s="289"/>
      <c r="I91" s="289"/>
      <c r="J91"/>
    </row>
    <row r="92" spans="1:41" x14ac:dyDescent="0.5">
      <c r="A92" s="284"/>
      <c r="B92"/>
      <c r="C92" s="285"/>
      <c r="D92" s="285"/>
      <c r="E92" s="285"/>
      <c r="F92" s="285"/>
      <c r="G92" s="290"/>
      <c r="H92" s="289"/>
      <c r="I92" s="289"/>
      <c r="J92"/>
    </row>
    <row r="93" spans="1:41" x14ac:dyDescent="0.5">
      <c r="A93" s="270"/>
      <c r="B93" s="271" t="s">
        <v>271</v>
      </c>
      <c r="C93" s="283"/>
      <c r="D93" s="273" t="s">
        <v>272</v>
      </c>
      <c r="E93" s="274" t="s">
        <v>273</v>
      </c>
      <c r="F93" s="274" t="s">
        <v>52</v>
      </c>
      <c r="H93" s="265"/>
      <c r="I93" s="265"/>
      <c r="J93"/>
    </row>
    <row r="94" spans="1:41" x14ac:dyDescent="0.5">
      <c r="B94" s="275" t="s">
        <v>521</v>
      </c>
      <c r="D94" s="217">
        <f>IF(D102&gt;H94,H94,D102)</f>
        <v>150000</v>
      </c>
      <c r="E94" s="276">
        <v>0</v>
      </c>
      <c r="F94" s="217">
        <f>+D94*E94</f>
        <v>0</v>
      </c>
      <c r="G94" s="227"/>
      <c r="H94" s="228">
        <v>150000</v>
      </c>
      <c r="I94" s="228">
        <v>0</v>
      </c>
    </row>
    <row r="95" spans="1:41" x14ac:dyDescent="0.5">
      <c r="B95" s="275" t="s">
        <v>522</v>
      </c>
      <c r="D95" s="217">
        <f>IF(D102&gt;H95,I95,D102-SUM(D93:D94))</f>
        <v>59600</v>
      </c>
      <c r="E95" s="276">
        <v>0.05</v>
      </c>
      <c r="F95" s="217">
        <f>+D95*E95</f>
        <v>2980</v>
      </c>
      <c r="G95" s="227"/>
      <c r="H95" s="228">
        <v>300000</v>
      </c>
      <c r="I95" s="228">
        <f>+H95-H94</f>
        <v>150000</v>
      </c>
    </row>
    <row r="96" spans="1:41" x14ac:dyDescent="0.5">
      <c r="B96" s="275" t="s">
        <v>523</v>
      </c>
      <c r="D96" s="217">
        <f>IF(D102&gt;H96,I96,D102-SUM(D93:D95))</f>
        <v>0</v>
      </c>
      <c r="E96" s="276">
        <v>0.1</v>
      </c>
      <c r="F96" s="217">
        <f t="shared" ref="F96:F101" si="86">+D96*E96</f>
        <v>0</v>
      </c>
      <c r="G96" s="227"/>
      <c r="H96" s="228">
        <v>500000</v>
      </c>
      <c r="I96" s="228">
        <f t="shared" ref="I96:I101" si="87">+H96-H95</f>
        <v>200000</v>
      </c>
    </row>
    <row r="97" spans="1:41" x14ac:dyDescent="0.5">
      <c r="B97" s="275" t="s">
        <v>524</v>
      </c>
      <c r="C97" s="216"/>
      <c r="D97" s="217">
        <f>IF(D102&gt;H97,I97,D102-SUM(D93:D96))</f>
        <v>0</v>
      </c>
      <c r="E97" s="276">
        <v>0.15</v>
      </c>
      <c r="F97" s="218">
        <f t="shared" si="86"/>
        <v>0</v>
      </c>
      <c r="G97" s="216"/>
      <c r="H97" s="217">
        <v>750000</v>
      </c>
      <c r="I97" s="217">
        <f t="shared" si="87"/>
        <v>250000</v>
      </c>
    </row>
    <row r="98" spans="1:41" x14ac:dyDescent="0.5">
      <c r="B98" s="275" t="s">
        <v>525</v>
      </c>
      <c r="C98" s="216"/>
      <c r="D98" s="217">
        <f>IF(D102&gt;H98,I98,D102-SUM(D93:D97))</f>
        <v>0</v>
      </c>
      <c r="E98" s="276">
        <v>0.2</v>
      </c>
      <c r="F98" s="218">
        <f t="shared" si="86"/>
        <v>0</v>
      </c>
      <c r="G98" s="216"/>
      <c r="H98" s="217">
        <v>1000000</v>
      </c>
      <c r="I98" s="217">
        <f t="shared" si="87"/>
        <v>250000</v>
      </c>
    </row>
    <row r="99" spans="1:41" s="251" customFormat="1" x14ac:dyDescent="0.5">
      <c r="A99" s="216"/>
      <c r="B99" s="275" t="s">
        <v>526</v>
      </c>
      <c r="C99" s="216"/>
      <c r="D99" s="217">
        <f>IF(D102&gt;H99,I99,D102-SUM(D93:D98))</f>
        <v>0</v>
      </c>
      <c r="E99" s="276">
        <v>0.25</v>
      </c>
      <c r="F99" s="218">
        <f t="shared" si="86"/>
        <v>0</v>
      </c>
      <c r="G99" s="216"/>
      <c r="H99" s="217">
        <v>2000000</v>
      </c>
      <c r="I99" s="217">
        <f t="shared" si="87"/>
        <v>1000000</v>
      </c>
      <c r="J99" s="222"/>
      <c r="K99" s="277"/>
      <c r="O99" s="294"/>
      <c r="P99" s="294"/>
      <c r="Q99" s="294"/>
      <c r="R99" s="294"/>
      <c r="S99" s="294"/>
      <c r="T99" s="294"/>
      <c r="U99" s="294"/>
      <c r="V99" s="294"/>
      <c r="W99" s="294"/>
      <c r="X99" s="294"/>
      <c r="Y99" s="294"/>
      <c r="Z99" s="294"/>
      <c r="AA99" s="294"/>
      <c r="AB99" s="294"/>
      <c r="AC99" s="294"/>
      <c r="AD99" s="294"/>
      <c r="AE99" s="294"/>
      <c r="AF99" s="294"/>
      <c r="AG99" s="294"/>
      <c r="AH99" s="294"/>
      <c r="AI99" s="294"/>
      <c r="AJ99" s="294"/>
      <c r="AK99" s="294"/>
      <c r="AL99" s="294"/>
      <c r="AM99" s="294"/>
      <c r="AN99" s="294"/>
      <c r="AO99" s="294"/>
    </row>
    <row r="100" spans="1:41" s="251" customFormat="1" x14ac:dyDescent="0.5">
      <c r="A100" s="278"/>
      <c r="B100" s="275" t="s">
        <v>536</v>
      </c>
      <c r="C100" s="216"/>
      <c r="D100" s="217">
        <f>IF(D102&gt;H100,I100,D102-SUM(D93:D99))</f>
        <v>0</v>
      </c>
      <c r="E100" s="276">
        <v>0.3</v>
      </c>
      <c r="F100" s="218">
        <f t="shared" si="86"/>
        <v>0</v>
      </c>
      <c r="G100" s="216"/>
      <c r="H100" s="217">
        <v>5000000</v>
      </c>
      <c r="I100" s="217">
        <f t="shared" si="87"/>
        <v>3000000</v>
      </c>
      <c r="J100" s="222"/>
      <c r="K100" s="277"/>
      <c r="O100" s="294"/>
      <c r="P100" s="294"/>
      <c r="Q100" s="294"/>
      <c r="R100" s="294"/>
      <c r="S100" s="294"/>
      <c r="T100" s="294"/>
      <c r="U100" s="294"/>
      <c r="V100" s="294"/>
      <c r="W100" s="294"/>
      <c r="X100" s="294"/>
      <c r="Y100" s="294"/>
      <c r="Z100" s="294"/>
      <c r="AA100" s="294"/>
      <c r="AB100" s="294"/>
      <c r="AC100" s="294"/>
      <c r="AD100" s="294"/>
      <c r="AE100" s="294"/>
      <c r="AF100" s="294"/>
      <c r="AG100" s="294"/>
      <c r="AH100" s="294"/>
      <c r="AI100" s="294"/>
      <c r="AJ100" s="294"/>
      <c r="AK100" s="294"/>
      <c r="AL100" s="294"/>
      <c r="AM100" s="294"/>
      <c r="AN100" s="294"/>
      <c r="AO100" s="294"/>
    </row>
    <row r="101" spans="1:41" x14ac:dyDescent="0.5">
      <c r="B101" s="275" t="s">
        <v>537</v>
      </c>
      <c r="C101" s="216"/>
      <c r="D101" s="217">
        <f>IF(D102&gt;H101,I101,D102-SUM(D93:D100))</f>
        <v>0</v>
      </c>
      <c r="E101" s="276">
        <v>0.35</v>
      </c>
      <c r="F101" s="218">
        <f t="shared" si="86"/>
        <v>0</v>
      </c>
      <c r="G101" s="216"/>
      <c r="H101" s="217">
        <v>99999999</v>
      </c>
      <c r="I101" s="217">
        <f t="shared" si="87"/>
        <v>94999999</v>
      </c>
      <c r="K101" s="277"/>
    </row>
    <row r="102" spans="1:41" ht="22.5" thickBot="1" x14ac:dyDescent="0.55000000000000004">
      <c r="A102" s="284"/>
      <c r="B102" s="286" t="s">
        <v>274</v>
      </c>
      <c r="C102" s="287"/>
      <c r="D102" s="288">
        <f>IF(I48&lt;0,0,I48)</f>
        <v>209600</v>
      </c>
      <c r="E102" s="286"/>
      <c r="F102" s="281">
        <f>SUM(F94:F101)</f>
        <v>2980</v>
      </c>
      <c r="G102"/>
      <c r="H102" s="289"/>
      <c r="I102" s="289"/>
      <c r="J102"/>
    </row>
    <row r="103" spans="1:41" x14ac:dyDescent="0.5">
      <c r="A103"/>
      <c r="B103"/>
      <c r="C103"/>
      <c r="D103"/>
      <c r="E103"/>
      <c r="F103"/>
      <c r="G103"/>
      <c r="H103"/>
      <c r="I103"/>
      <c r="J103"/>
    </row>
    <row r="104" spans="1:41" x14ac:dyDescent="0.5">
      <c r="A104"/>
      <c r="B104"/>
      <c r="C104"/>
      <c r="D104"/>
      <c r="E104"/>
      <c r="F104"/>
      <c r="G104"/>
      <c r="H104"/>
      <c r="I104"/>
      <c r="J104"/>
    </row>
    <row r="105" spans="1:41" x14ac:dyDescent="0.5">
      <c r="E105" s="217"/>
      <c r="F105" s="217"/>
      <c r="G105" s="227"/>
      <c r="H105" s="228"/>
      <c r="I105" s="228"/>
    </row>
    <row r="106" spans="1:41" x14ac:dyDescent="0.5">
      <c r="E106" s="217"/>
      <c r="F106" s="217"/>
    </row>
    <row r="109" spans="1:41" ht="23.25" x14ac:dyDescent="0.5">
      <c r="A109" s="216">
        <v>1</v>
      </c>
      <c r="B109" s="282" t="s">
        <v>281</v>
      </c>
      <c r="C109" s="319">
        <v>3</v>
      </c>
      <c r="D109" s="216" t="str">
        <f>VLOOKUP(C109,A109:B120,2)</f>
        <v>Mar</v>
      </c>
      <c r="E109" s="225" t="str">
        <f>VLOOKUP(C109,G109:H120,2)</f>
        <v>มีนาคม</v>
      </c>
      <c r="G109" s="359">
        <v>1</v>
      </c>
      <c r="H109" s="220" t="s">
        <v>313</v>
      </c>
    </row>
    <row r="110" spans="1:41" ht="23.25" x14ac:dyDescent="0.5">
      <c r="A110" s="216">
        <f t="shared" ref="A110:A119" si="88">+A109+1</f>
        <v>2</v>
      </c>
      <c r="B110" s="282" t="s">
        <v>282</v>
      </c>
      <c r="C110" s="291" t="s">
        <v>341</v>
      </c>
      <c r="D110" s="216"/>
      <c r="G110" s="359">
        <v>2</v>
      </c>
      <c r="H110" s="220" t="s">
        <v>314</v>
      </c>
    </row>
    <row r="111" spans="1:41" ht="23.25" x14ac:dyDescent="0.5">
      <c r="A111" s="216">
        <f t="shared" si="88"/>
        <v>3</v>
      </c>
      <c r="B111" s="282" t="s">
        <v>283</v>
      </c>
      <c r="C111" s="451" t="s">
        <v>344</v>
      </c>
      <c r="D111" s="452">
        <f>CompanyProfile!C13-543</f>
        <v>2017</v>
      </c>
      <c r="G111" s="359">
        <v>3</v>
      </c>
      <c r="H111" s="220" t="s">
        <v>315</v>
      </c>
    </row>
    <row r="112" spans="1:41" ht="23.25" x14ac:dyDescent="0.5">
      <c r="A112" s="216">
        <f t="shared" si="88"/>
        <v>4</v>
      </c>
      <c r="B112" s="282" t="s">
        <v>284</v>
      </c>
      <c r="C112" s="451" t="s">
        <v>342</v>
      </c>
      <c r="D112" s="216">
        <f>V_Month</f>
        <v>3</v>
      </c>
      <c r="G112" s="359">
        <v>4</v>
      </c>
      <c r="H112" s="220" t="s">
        <v>316</v>
      </c>
    </row>
    <row r="113" spans="1:8" ht="23.25" x14ac:dyDescent="0.5">
      <c r="A113" s="216">
        <f t="shared" si="88"/>
        <v>5</v>
      </c>
      <c r="B113" s="282" t="s">
        <v>275</v>
      </c>
      <c r="C113" s="451" t="s">
        <v>343</v>
      </c>
      <c r="D113" s="216">
        <v>15</v>
      </c>
      <c r="G113" s="359">
        <v>5</v>
      </c>
      <c r="H113" s="220" t="s">
        <v>317</v>
      </c>
    </row>
    <row r="114" spans="1:8" ht="23.25" x14ac:dyDescent="0.5">
      <c r="A114" s="216">
        <f t="shared" si="88"/>
        <v>6</v>
      </c>
      <c r="B114" s="282" t="s">
        <v>285</v>
      </c>
      <c r="C114" s="451" t="s">
        <v>345</v>
      </c>
      <c r="D114" s="453">
        <f>DATE(D111,D112,D113)</f>
        <v>42809</v>
      </c>
      <c r="G114" s="359">
        <v>6</v>
      </c>
      <c r="H114" s="220" t="s">
        <v>318</v>
      </c>
    </row>
    <row r="115" spans="1:8" ht="23.25" x14ac:dyDescent="0.5">
      <c r="A115" s="216">
        <f t="shared" si="88"/>
        <v>7</v>
      </c>
      <c r="B115" s="282" t="s">
        <v>286</v>
      </c>
      <c r="C115" s="216"/>
      <c r="D115" s="216"/>
      <c r="G115" s="359">
        <v>7</v>
      </c>
      <c r="H115" s="220" t="s">
        <v>319</v>
      </c>
    </row>
    <row r="116" spans="1:8" ht="23.25" x14ac:dyDescent="0.5">
      <c r="A116" s="216">
        <f t="shared" si="88"/>
        <v>8</v>
      </c>
      <c r="B116" s="282" t="s">
        <v>287</v>
      </c>
      <c r="C116" s="216"/>
      <c r="D116" s="216"/>
      <c r="G116" s="359">
        <v>8</v>
      </c>
      <c r="H116" s="220" t="s">
        <v>320</v>
      </c>
    </row>
    <row r="117" spans="1:8" ht="23.25" x14ac:dyDescent="0.5">
      <c r="A117" s="216">
        <f t="shared" si="88"/>
        <v>9</v>
      </c>
      <c r="B117" s="282" t="s">
        <v>288</v>
      </c>
      <c r="C117" s="216"/>
      <c r="D117" s="216"/>
      <c r="G117" s="359">
        <v>9</v>
      </c>
      <c r="H117" s="220" t="s">
        <v>321</v>
      </c>
    </row>
    <row r="118" spans="1:8" ht="23.25" x14ac:dyDescent="0.5">
      <c r="A118" s="216">
        <f t="shared" si="88"/>
        <v>10</v>
      </c>
      <c r="B118" s="282" t="s">
        <v>289</v>
      </c>
      <c r="C118" s="216"/>
      <c r="D118" s="216"/>
      <c r="G118" s="359">
        <v>10</v>
      </c>
      <c r="H118" s="220" t="s">
        <v>322</v>
      </c>
    </row>
    <row r="119" spans="1:8" ht="23.25" x14ac:dyDescent="0.5">
      <c r="A119" s="216">
        <f t="shared" si="88"/>
        <v>11</v>
      </c>
      <c r="B119" s="282" t="s">
        <v>290</v>
      </c>
      <c r="C119" s="216"/>
      <c r="D119" s="216"/>
      <c r="G119" s="359">
        <v>11</v>
      </c>
      <c r="H119" s="220" t="s">
        <v>323</v>
      </c>
    </row>
    <row r="120" spans="1:8" ht="23.25" x14ac:dyDescent="0.5">
      <c r="A120" s="216">
        <f>+A119+1</f>
        <v>12</v>
      </c>
      <c r="B120" s="282" t="s">
        <v>291</v>
      </c>
      <c r="C120" s="216"/>
      <c r="D120" s="216"/>
      <c r="G120" s="359">
        <v>12</v>
      </c>
      <c r="H120" s="220" t="s">
        <v>324</v>
      </c>
    </row>
  </sheetData>
  <mergeCells count="1">
    <mergeCell ref="A2:B2"/>
  </mergeCells>
  <phoneticPr fontId="27" type="noConversion"/>
  <printOptions horizontalCentered="1"/>
  <pageMargins left="0.47" right="0.45" top="0.38" bottom="0.39" header="0.26" footer="0.17"/>
  <pageSetup paperSize="9" scale="68" orientation="portrait" blackAndWhite="1" horizontalDpi="400" verticalDpi="400" r:id="rId1"/>
  <headerFooter alignWithMargins="0">
    <oddFooter>&amp;R&amp;D</oddFooter>
  </headerFooter>
  <ignoredErrors>
    <ignoredError sqref="F35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Option Button 1">
              <controlPr defaultSize="0" autoFill="0" autoLine="0" autoPict="0">
                <anchor moveWithCells="1">
                  <from>
                    <xdr:col>2</xdr:col>
                    <xdr:colOff>47625</xdr:colOff>
                    <xdr:row>3</xdr:row>
                    <xdr:rowOff>19050</xdr:rowOff>
                  </from>
                  <to>
                    <xdr:col>3</xdr:col>
                    <xdr:colOff>371475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Option Button 2">
              <controlPr defaultSize="0" autoFill="0" autoLine="0" autoPict="0">
                <anchor moveWithCells="1">
                  <from>
                    <xdr:col>2</xdr:col>
                    <xdr:colOff>47625</xdr:colOff>
                    <xdr:row>4</xdr:row>
                    <xdr:rowOff>28575</xdr:rowOff>
                  </from>
                  <to>
                    <xdr:col>3</xdr:col>
                    <xdr:colOff>381000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1" r:id="rId6" name="Option Button 3">
              <controlPr defaultSize="0" autoFill="0" autoLine="0" autoPict="0">
                <anchor moveWithCells="1">
                  <from>
                    <xdr:col>2</xdr:col>
                    <xdr:colOff>38100</xdr:colOff>
                    <xdr:row>5</xdr:row>
                    <xdr:rowOff>38100</xdr:rowOff>
                  </from>
                  <to>
                    <xdr:col>3</xdr:col>
                    <xdr:colOff>371475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2" r:id="rId7" name="Group Box 4">
              <controlPr defaultSize="0" autoFill="0" autoPict="0">
                <anchor moveWithCells="1">
                  <from>
                    <xdr:col>2</xdr:col>
                    <xdr:colOff>28575</xdr:colOff>
                    <xdr:row>3</xdr:row>
                    <xdr:rowOff>9525</xdr:rowOff>
                  </from>
                  <to>
                    <xdr:col>3</xdr:col>
                    <xdr:colOff>390525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3" r:id="rId8" name="Option Button 5">
              <controlPr defaultSize="0" autoFill="0" autoLine="0" autoPict="0">
                <anchor moveWithCells="1">
                  <from>
                    <xdr:col>3</xdr:col>
                    <xdr:colOff>419100</xdr:colOff>
                    <xdr:row>3</xdr:row>
                    <xdr:rowOff>19050</xdr:rowOff>
                  </from>
                  <to>
                    <xdr:col>5</xdr:col>
                    <xdr:colOff>28575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4" r:id="rId9" name="Option Button 6">
              <controlPr defaultSize="0" autoFill="0" autoLine="0" autoPict="0">
                <anchor moveWithCells="1">
                  <from>
                    <xdr:col>3</xdr:col>
                    <xdr:colOff>419100</xdr:colOff>
                    <xdr:row>4</xdr:row>
                    <xdr:rowOff>38100</xdr:rowOff>
                  </from>
                  <to>
                    <xdr:col>5</xdr:col>
                    <xdr:colOff>28575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5" r:id="rId10" name="Option Button 7">
              <controlPr defaultSize="0" autoFill="0" autoLine="0" autoPict="0">
                <anchor moveWithCells="1">
                  <from>
                    <xdr:col>3</xdr:col>
                    <xdr:colOff>419100</xdr:colOff>
                    <xdr:row>5</xdr:row>
                    <xdr:rowOff>28575</xdr:rowOff>
                  </from>
                  <to>
                    <xdr:col>5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6" r:id="rId11" name="Option Button 8">
              <controlPr defaultSize="0" autoFill="0" autoLine="0" autoPict="0">
                <anchor moveWithCells="1">
                  <from>
                    <xdr:col>2</xdr:col>
                    <xdr:colOff>47625</xdr:colOff>
                    <xdr:row>6</xdr:row>
                    <xdr:rowOff>19050</xdr:rowOff>
                  </from>
                  <to>
                    <xdr:col>3</xdr:col>
                    <xdr:colOff>371475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7" r:id="rId12" name="Option Button 9">
              <controlPr defaultSize="0" autoFill="0" autoLine="0" autoPict="0">
                <anchor moveWithCells="1">
                  <from>
                    <xdr:col>3</xdr:col>
                    <xdr:colOff>419100</xdr:colOff>
                    <xdr:row>6</xdr:row>
                    <xdr:rowOff>19050</xdr:rowOff>
                  </from>
                  <to>
                    <xdr:col>5</xdr:col>
                    <xdr:colOff>28575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8" r:id="rId13" name="Drop Down 10">
              <controlPr defaultSize="0" autoFill="0" autoLine="0" autoPict="0">
                <anchor moveWithCells="1">
                  <from>
                    <xdr:col>1</xdr:col>
                    <xdr:colOff>619125</xdr:colOff>
                    <xdr:row>2</xdr:row>
                    <xdr:rowOff>47625</xdr:rowOff>
                  </from>
                  <to>
                    <xdr:col>1</xdr:col>
                    <xdr:colOff>1381125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9" r:id="rId14" name="Option Button 11">
              <controlPr defaultSize="0" autoFill="0" autoLine="0" autoPict="0">
                <anchor moveWithCells="1">
                  <from>
                    <xdr:col>1</xdr:col>
                    <xdr:colOff>9525</xdr:colOff>
                    <xdr:row>3</xdr:row>
                    <xdr:rowOff>19050</xdr:rowOff>
                  </from>
                  <to>
                    <xdr:col>1</xdr:col>
                    <xdr:colOff>1228725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0" r:id="rId15" name="Option Button 12">
              <controlPr defaultSize="0" autoFill="0" autoLine="0" autoPict="0">
                <anchor moveWithCells="1">
                  <from>
                    <xdr:col>1</xdr:col>
                    <xdr:colOff>1228725</xdr:colOff>
                    <xdr:row>3</xdr:row>
                    <xdr:rowOff>19050</xdr:rowOff>
                  </from>
                  <to>
                    <xdr:col>1</xdr:col>
                    <xdr:colOff>2495550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1" r:id="rId16" name="Group Box 13">
              <controlPr defaultSize="0" autoFill="0" autoPict="0">
                <anchor moveWithCells="1">
                  <from>
                    <xdr:col>1</xdr:col>
                    <xdr:colOff>9525</xdr:colOff>
                    <xdr:row>3</xdr:row>
                    <xdr:rowOff>9525</xdr:rowOff>
                  </from>
                  <to>
                    <xdr:col>2</xdr:col>
                    <xdr:colOff>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2" r:id="rId17" name="Group Box 14">
              <controlPr defaultSize="0" autoFill="0" autoPict="0">
                <anchor moveWithCells="1">
                  <from>
                    <xdr:col>3</xdr:col>
                    <xdr:colOff>409575</xdr:colOff>
                    <xdr:row>3</xdr:row>
                    <xdr:rowOff>0</xdr:rowOff>
                  </from>
                  <to>
                    <xdr:col>5</xdr:col>
                    <xdr:colOff>38100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3" r:id="rId18" name="Option Button 15">
              <controlPr defaultSize="0" autoFill="0" autoLine="0" autoPict="0">
                <anchor moveWithCells="1">
                  <from>
                    <xdr:col>1</xdr:col>
                    <xdr:colOff>19050</xdr:colOff>
                    <xdr:row>4</xdr:row>
                    <xdr:rowOff>19050</xdr:rowOff>
                  </from>
                  <to>
                    <xdr:col>1</xdr:col>
                    <xdr:colOff>1238250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4" r:id="rId19" name="Option Button 16">
              <controlPr defaultSize="0" autoFill="0" autoLine="0" autoPict="0">
                <anchor moveWithCells="1">
                  <from>
                    <xdr:col>1</xdr:col>
                    <xdr:colOff>1247775</xdr:colOff>
                    <xdr:row>4</xdr:row>
                    <xdr:rowOff>28575</xdr:rowOff>
                  </from>
                  <to>
                    <xdr:col>1</xdr:col>
                    <xdr:colOff>2486025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5" r:id="rId20" name="Check Box 17">
              <controlPr defaultSize="0" autoFill="0" autoLine="0" autoPict="0">
                <anchor moveWithCells="1">
                  <from>
                    <xdr:col>1</xdr:col>
                    <xdr:colOff>9525</xdr:colOff>
                    <xdr:row>6</xdr:row>
                    <xdr:rowOff>76200</xdr:rowOff>
                  </from>
                  <to>
                    <xdr:col>2</xdr:col>
                    <xdr:colOff>0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0" r:id="rId21" name="Check Box 22">
              <controlPr defaultSize="0" autoFill="0" autoLine="0" autoPict="0">
                <anchor moveWithCells="1">
                  <from>
                    <xdr:col>1</xdr:col>
                    <xdr:colOff>9525</xdr:colOff>
                    <xdr:row>5</xdr:row>
                    <xdr:rowOff>85725</xdr:rowOff>
                  </from>
                  <to>
                    <xdr:col>2</xdr:col>
                    <xdr:colOff>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2"/>
  <dimension ref="A1:A30"/>
  <sheetViews>
    <sheetView workbookViewId="0"/>
  </sheetViews>
  <sheetFormatPr defaultRowHeight="21.75" x14ac:dyDescent="0.5"/>
  <cols>
    <col min="1" max="1" width="5.140625" customWidth="1"/>
    <col min="2" max="2" width="5.85546875" customWidth="1"/>
    <col min="3" max="3" width="4.7109375" bestFit="1" customWidth="1"/>
    <col min="4" max="4" width="10.42578125" customWidth="1"/>
    <col min="5" max="5" width="15.7109375" bestFit="1" customWidth="1"/>
    <col min="6" max="6" width="11.5703125" customWidth="1"/>
    <col min="7" max="7" width="10.7109375" customWidth="1"/>
    <col min="8" max="8" width="11.28515625" customWidth="1"/>
    <col min="9" max="11" width="9.28515625" customWidth="1"/>
    <col min="12" max="12" width="10.7109375" customWidth="1"/>
    <col min="13" max="13" width="10.140625" customWidth="1"/>
    <col min="14" max="14" width="11.7109375" customWidth="1"/>
    <col min="15" max="15" width="14.28515625" bestFit="1" customWidth="1"/>
    <col min="16" max="16" width="10.5703125" bestFit="1" customWidth="1"/>
    <col min="17" max="17" width="12.140625" bestFit="1" customWidth="1"/>
    <col min="18" max="18" width="11.42578125" customWidth="1"/>
    <col min="19" max="19" width="10.7109375" customWidth="1"/>
    <col min="20" max="20" width="13.7109375" customWidth="1"/>
    <col min="21" max="21" width="10.140625" customWidth="1"/>
    <col min="22" max="30" width="5.7109375" customWidth="1"/>
    <col min="31" max="33" width="11.7109375" customWidth="1"/>
    <col min="34" max="34" width="9.28515625" customWidth="1"/>
    <col min="35" max="35" width="8.42578125" customWidth="1"/>
    <col min="36" max="36" width="11" customWidth="1"/>
    <col min="37" max="38" width="10.140625" customWidth="1"/>
    <col min="39" max="39" width="9.28515625" customWidth="1"/>
  </cols>
  <sheetData>
    <row r="1" ht="11.25" customHeight="1" x14ac:dyDescent="0.5"/>
    <row r="2" ht="11.25" customHeight="1" x14ac:dyDescent="0.5"/>
    <row r="3" ht="11.25" customHeight="1" x14ac:dyDescent="0.5"/>
    <row r="4" ht="11.25" customHeight="1" x14ac:dyDescent="0.5"/>
    <row r="5" ht="11.25" customHeight="1" x14ac:dyDescent="0.5"/>
    <row r="6" ht="11.25" customHeight="1" x14ac:dyDescent="0.5"/>
    <row r="7" ht="11.25" customHeight="1" x14ac:dyDescent="0.5"/>
    <row r="8" ht="11.25" customHeight="1" x14ac:dyDescent="0.5"/>
    <row r="9" ht="11.25" customHeight="1" x14ac:dyDescent="0.5"/>
    <row r="10" ht="11.25" customHeight="1" x14ac:dyDescent="0.5"/>
    <row r="11" ht="11.25" customHeight="1" x14ac:dyDescent="0.5"/>
    <row r="12" ht="11.25" customHeight="1" x14ac:dyDescent="0.5"/>
    <row r="13" ht="11.25" customHeight="1" x14ac:dyDescent="0.5"/>
    <row r="14" ht="11.25" customHeight="1" x14ac:dyDescent="0.5"/>
    <row r="15" ht="11.25" customHeight="1" x14ac:dyDescent="0.5"/>
    <row r="16" ht="11.25" customHeight="1" x14ac:dyDescent="0.5"/>
    <row r="17" ht="11.25" customHeight="1" x14ac:dyDescent="0.5"/>
    <row r="18" ht="11.25" customHeight="1" x14ac:dyDescent="0.5"/>
    <row r="19" ht="11.25" customHeight="1" x14ac:dyDescent="0.5"/>
    <row r="20" ht="11.25" customHeight="1" x14ac:dyDescent="0.5"/>
    <row r="21" ht="11.25" customHeight="1" x14ac:dyDescent="0.5"/>
    <row r="22" ht="11.25" customHeight="1" x14ac:dyDescent="0.5"/>
    <row r="23" ht="11.25" customHeight="1" x14ac:dyDescent="0.5"/>
    <row r="24" ht="11.25" customHeight="1" x14ac:dyDescent="0.5"/>
    <row r="25" ht="11.25" customHeight="1" x14ac:dyDescent="0.5"/>
    <row r="26" ht="11.25" customHeight="1" x14ac:dyDescent="0.5"/>
    <row r="27" ht="11.25" customHeight="1" x14ac:dyDescent="0.5"/>
    <row r="28" ht="11.25" customHeight="1" x14ac:dyDescent="0.5"/>
    <row r="29" ht="15" customHeight="1" x14ac:dyDescent="0.5"/>
    <row r="30" ht="15" customHeight="1" x14ac:dyDescent="0.5"/>
  </sheetData>
  <sortState xmlns:xlrd2="http://schemas.microsoft.com/office/spreadsheetml/2017/richdata2" ref="A1:BB30">
    <sortCondition ref="A1"/>
    <sortCondition ref="B1"/>
  </sortState>
  <phoneticPr fontId="27" type="noConversion"/>
  <printOptions horizontalCentered="1"/>
  <pageMargins left="0" right="0" top="0.31496062992125984" bottom="0.39370078740157483" header="0.23622047244094491" footer="0"/>
  <pageSetup paperSize="9" scale="85" orientation="landscape" blackAndWhite="1" horizontalDpi="360" verticalDpi="360" r:id="rId1"/>
  <headerFooter alignWithMargins="0">
    <oddFooter>&amp;LPayroll detail&amp;RPage &amp;P</oddFooter>
  </headerFooter>
</worksheet>
</file>

<file path=customUI/customUI14.xml><?xml version="1.0" encoding="utf-8"?>
<customUI xmlns="http://schemas.microsoft.com/office/2009/07/customui">
  <ribbon startFromScratch="false">
    <tabs>
      <tab id="customTab" label="Salary" insertBeforeMso="TabHome">
        <!--Receive docs group-->
        <group id="cal" label="Calculate" autoScale="true">
          <button id="btnWTHCal" label="Cal WTH" imageMso="CalculateFull" size="large" tag="GrpA" onAction="Callback_Click"/>
          <button id="btnCopyToTmp" label="Data to Template" imageMso="Copy" size="large" tag="GrpA" onAction="Callback_Click"/>
          <button id="btnCalYTD" label="Cumulate YTD" imageMso="Calculator" size="large" tag="GrpA" onAction="Callback_Click"/>
        </group>
        <!--Pay Slip-->
        <group id="paySlip" label="Pay Slip" autoScale="true">
          <button id="btnPreviewPayIn" label="Preview Pay Slip" imageMso="FilePrintPreview" size="large" tag="GrpA" onAction="Callback_Click"/>
          <button id="btnPrintPayIn" label="Print Pay Slip" imageMso="FilePrint" size="large" tag="GrpA" onAction="Callback_Click"/>
        </group>
        <!--With Holding Tax-->
        <group id="wth" label="With Holding Tax" autoScale="true">
          <button id="btnPreviewWHT" label="Preview WTH" imageMso="FilePrintPreview" size="large" tag="GrpA" onAction="Callback_Click"/>
          <button id="btnPrintWTH" label="Print WTH" imageMso="FilePrint" size="large" tag="GrpA" onAction="Callback_Click"/>
        </group>
        <!--Report-->
        <group id="report" label="Report" autoScale="true">
          <button id="btnByCC" label="By Cost Center" imageMso="ControlSubFormReport" size="large" tag="GrpA" onAction="Callback_Click"/>
          <button id="btnTrToBank" label="Transfer to Bank" imageMso="ControlSubFormReport" size="large" tag="GrpA" onAction="Callback_Click"/>
          <button id="btnSSF" label="SSF" imageMso="ControlSubFormReport" size="large" tag="GrpA" onAction="Callback_Click"/>
          <button id="btnPorNngorDor1" label="ภงด.1" imageMso="GroupCreateReports" size="large" tag="GrpA" onAction="Callback_Click"/>
          <button id="btnPorNngorDor1Gor" label="ภงด.1ก" imageMso="CreateReport" size="large" tag="GrpA" onAction="Callback_Click"/>
          <!--<button id="btnSaveReport" label = "Generate Report" imageMso="CreateReport" size="large"
            tag="GrpA" onAction="Callback_Click" />-->
        </group>
        <!--snasui Links--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</group>
        <!--Info group-->
        <group id="grpInfo" label="Info" autoScale="true">
          <button id="btnInfo" label="About" imageMso="Info" size="large" onAction="Callback_Click"/>
          <!--button id="btnCheckUpdate" label="Update Now" imageMso="FileUpdate" size="large" 
        onAction="Callback_Click" />-->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62</vt:i4>
      </vt:variant>
    </vt:vector>
  </HeadingPairs>
  <TitlesOfParts>
    <vt:vector size="85" baseType="lpstr">
      <vt:lpstr>Control_Sheet</vt:lpstr>
      <vt:lpstr>Help</vt:lpstr>
      <vt:lpstr>CompanyProfile</vt:lpstr>
      <vt:lpstr>Employee</vt:lpstr>
      <vt:lpstr>Employee2</vt:lpstr>
      <vt:lpstr>SheetData</vt:lpstr>
      <vt:lpstr>TempData</vt:lpstr>
      <vt:lpstr>Salary Report</vt:lpstr>
      <vt:lpstr>Report1</vt:lpstr>
      <vt:lpstr>Tax01</vt:lpstr>
      <vt:lpstr>Bank_Payment</vt:lpstr>
      <vt:lpstr>WhTax</vt:lpstr>
      <vt:lpstr>Pay_slip</vt:lpstr>
      <vt:lpstr>สปส.1-10 ส่วนที่1</vt:lpstr>
      <vt:lpstr>สาขา1</vt:lpstr>
      <vt:lpstr>สปส. 1-03-1</vt:lpstr>
      <vt:lpstr>สปส. 6-09</vt:lpstr>
      <vt:lpstr>YearToDate</vt:lpstr>
      <vt:lpstr>Mar</vt:lpstr>
      <vt:lpstr>Feb</vt:lpstr>
      <vt:lpstr>Jan</vt:lpstr>
      <vt:lpstr>TaxCalculation</vt:lpstr>
      <vt:lpstr>TempData2</vt:lpstr>
      <vt:lpstr>_SPS1031</vt:lpstr>
      <vt:lpstr>_SPS609</vt:lpstr>
      <vt:lpstr>D_Bank</vt:lpstr>
      <vt:lpstr>Data1</vt:lpstr>
      <vt:lpstr>Data2</vt:lpstr>
      <vt:lpstr>Data3</vt:lpstr>
      <vt:lpstr>Data4</vt:lpstr>
      <vt:lpstr>DULine</vt:lpstr>
      <vt:lpstr>EmpNo1</vt:lpstr>
      <vt:lpstr>EmpNo2</vt:lpstr>
      <vt:lpstr>EndNo</vt:lpstr>
      <vt:lpstr>EndNo2</vt:lpstr>
      <vt:lpstr>F_Bank</vt:lpstr>
      <vt:lpstr>FM1TAX01</vt:lpstr>
      <vt:lpstr>FM2TAX01</vt:lpstr>
      <vt:lpstr>GReport</vt:lpstr>
      <vt:lpstr>GTot_Bank</vt:lpstr>
      <vt:lpstr>H_Bank</vt:lpstr>
      <vt:lpstr>HTax1</vt:lpstr>
      <vt:lpstr>LTax1</vt:lpstr>
      <vt:lpstr>LTax2</vt:lpstr>
      <vt:lpstr>LTax3</vt:lpstr>
      <vt:lpstr>MthName</vt:lpstr>
      <vt:lpstr>PDate</vt:lpstr>
      <vt:lpstr>Bank_Payment!Print_Area</vt:lpstr>
      <vt:lpstr>Employee!Print_Area</vt:lpstr>
      <vt:lpstr>Employee2!Print_Area</vt:lpstr>
      <vt:lpstr>Help!Print_Area</vt:lpstr>
      <vt:lpstr>Pay_slip!Print_Area</vt:lpstr>
      <vt:lpstr>Report1!Print_Area</vt:lpstr>
      <vt:lpstr>'Salary Report'!Print_Area</vt:lpstr>
      <vt:lpstr>SheetData!Print_Area</vt:lpstr>
      <vt:lpstr>'Tax01'!Print_Area</vt:lpstr>
      <vt:lpstr>TaxCalculation!Print_Area</vt:lpstr>
      <vt:lpstr>TempData!Print_Area</vt:lpstr>
      <vt:lpstr>TempData2!Print_Area</vt:lpstr>
      <vt:lpstr>WhTax!Print_Area</vt:lpstr>
      <vt:lpstr>YearToDate!Print_Area</vt:lpstr>
      <vt:lpstr>'สปส. 6-09'!Print_Area</vt:lpstr>
      <vt:lpstr>'สปส.1-10 ส่วนที่1'!Print_Area</vt:lpstr>
      <vt:lpstr>สาขา1!Print_Area</vt:lpstr>
      <vt:lpstr>Bank_Payment!Print_Titles</vt:lpstr>
      <vt:lpstr>Employee!Print_Titles</vt:lpstr>
      <vt:lpstr>Employee2!Print_Titles</vt:lpstr>
      <vt:lpstr>Report1!Print_Titles</vt:lpstr>
      <vt:lpstr>SheetData!Print_Titles</vt:lpstr>
      <vt:lpstr>'Tax01'!Print_Titles</vt:lpstr>
      <vt:lpstr>TempData!Print_Titles</vt:lpstr>
      <vt:lpstr>TempData2!Print_Titles</vt:lpstr>
      <vt:lpstr>YearToDate!Print_Titles</vt:lpstr>
      <vt:lpstr>SBranch</vt:lpstr>
      <vt:lpstr>SelBank</vt:lpstr>
      <vt:lpstr>SelCostCenter</vt:lpstr>
      <vt:lpstr>SFRate</vt:lpstr>
      <vt:lpstr>SSFFileName</vt:lpstr>
      <vt:lpstr>StartNo</vt:lpstr>
      <vt:lpstr>StartNo2</vt:lpstr>
      <vt:lpstr>TaxSetUp</vt:lpstr>
      <vt:lpstr>Tot_Bank</vt:lpstr>
      <vt:lpstr>ULine</vt:lpstr>
      <vt:lpstr>V_Month</vt:lpstr>
      <vt:lpstr>V_Year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Worawuth</dc:creator>
  <cp:lastModifiedBy>snasui</cp:lastModifiedBy>
  <cp:lastPrinted>2019-11-10T06:53:26Z</cp:lastPrinted>
  <dcterms:created xsi:type="dcterms:W3CDTF">2003-02-03T19:17:14Z</dcterms:created>
  <dcterms:modified xsi:type="dcterms:W3CDTF">2019-11-10T07:57:07Z</dcterms:modified>
</cp:coreProperties>
</file>