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drawings/drawing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4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240" yWindow="105" windowWidth="14805" windowHeight="8010" activeTab="2"/>
  </bookViews>
  <sheets>
    <sheet name="MENU" sheetId="2" r:id="rId1"/>
    <sheet name="Sheet1" sheetId="1" r:id="rId2"/>
    <sheet name="สรุปแผนจัดซื้อจริง" sheetId="7" r:id="rId3"/>
    <sheet name="-------------------------------" sheetId="20" r:id="rId4"/>
    <sheet name="help" sheetId="23" r:id="rId5"/>
    <sheet name="script" sheetId="27" r:id="rId6"/>
  </sheets>
  <definedNames>
    <definedName name="_xlnm._FilterDatabase" localSheetId="1" hidden="1">Sheet1!$S$6:$S$16</definedName>
  </definedNames>
  <calcPr calcId="145621"/>
</workbook>
</file>

<file path=xl/calcChain.xml><?xml version="1.0" encoding="utf-8"?>
<calcChain xmlns="http://schemas.openxmlformats.org/spreadsheetml/2006/main">
  <c r="A4" i="7" l="1"/>
  <c r="AR5" i="1" l="1"/>
  <c r="S6" i="1" l="1"/>
  <c r="K2" i="1" l="1"/>
  <c r="B2" i="1" l="1"/>
  <c r="G7" i="7" l="1"/>
  <c r="F7" i="7"/>
  <c r="E7" i="7"/>
  <c r="H6" i="7"/>
  <c r="I6" i="1"/>
  <c r="H6" i="1"/>
  <c r="G6" i="1"/>
  <c r="AF3" i="1" l="1" a="1"/>
  <c r="AF3" i="1" s="1"/>
  <c r="AF4" i="1" a="1"/>
  <c r="AF4" i="1" s="1"/>
  <c r="AF1" i="1" a="1"/>
  <c r="AF1" i="1" s="1"/>
  <c r="AF2" i="1" a="1"/>
  <c r="AF2" i="1" s="1"/>
  <c r="U3" i="1" a="1"/>
  <c r="U3" i="1" s="1"/>
  <c r="AM2" i="1" l="1"/>
</calcChain>
</file>

<file path=xl/comments1.xml><?xml version="1.0" encoding="utf-8"?>
<comments xmlns="http://schemas.openxmlformats.org/spreadsheetml/2006/main">
  <authors>
    <author>l</author>
  </authors>
  <commentList>
    <comment ref="S6" authorId="0">
      <text>
        <r>
          <rPr>
            <sz val="9"/>
            <color indexed="81"/>
            <rFont val="Tahoma"/>
            <family val="2"/>
          </rPr>
          <t>ชื่อรายการ</t>
        </r>
      </text>
    </comment>
    <comment ref="S7" authorId="0">
      <text>
        <r>
          <rPr>
            <sz val="9"/>
            <color indexed="81"/>
            <rFont val="Tahoma"/>
            <family val="2"/>
          </rPr>
          <t>Afer Five Gracey  Satin Steel SRPG1/2</t>
        </r>
      </text>
    </comment>
    <comment ref="AR7" authorId="0">
      <text>
        <r>
          <rPr>
            <sz val="9"/>
            <color indexed="81"/>
            <rFont val="Tahoma"/>
            <family val="2"/>
          </rPr>
          <t>Afer Five Gracey  Satin Steel SRPG1/2</t>
        </r>
      </text>
    </comment>
    <comment ref="S8" authorId="0">
      <text>
        <r>
          <rPr>
            <sz val="9"/>
            <color indexed="81"/>
            <rFont val="Tahoma"/>
            <family val="2"/>
          </rPr>
          <t>Afer Five Gracey  Satin Steel SRPG11/12</t>
        </r>
      </text>
    </comment>
    <comment ref="AR8" authorId="0">
      <text>
        <r>
          <rPr>
            <sz val="9"/>
            <color indexed="81"/>
            <rFont val="Tahoma"/>
            <family val="2"/>
          </rPr>
          <t>Afer Five Gracey  Satin Steel SRPG11/12</t>
        </r>
      </text>
    </comment>
    <comment ref="S9" authorId="0">
      <text>
        <r>
          <rPr>
            <sz val="9"/>
            <color indexed="81"/>
            <rFont val="Tahoma"/>
            <family val="2"/>
          </rPr>
          <t>Afer Five Gracey  Satin Steel SRPG13/14</t>
        </r>
      </text>
    </comment>
    <comment ref="AR9" authorId="0">
      <text>
        <r>
          <rPr>
            <sz val="9"/>
            <color indexed="81"/>
            <rFont val="Tahoma"/>
            <family val="2"/>
          </rPr>
          <t>Afer Five Gracey  Satin Steel SRPG13/14</t>
        </r>
      </text>
    </comment>
    <comment ref="S10" authorId="0">
      <text>
        <r>
          <rPr>
            <sz val="9"/>
            <color indexed="81"/>
            <rFont val="Tahoma"/>
            <family val="2"/>
          </rPr>
          <t>Afer Five Gracey  Satin Steel SRPG3/4</t>
        </r>
      </text>
    </comment>
    <comment ref="AR10" authorId="0">
      <text>
        <r>
          <rPr>
            <sz val="9"/>
            <color indexed="81"/>
            <rFont val="Tahoma"/>
            <family val="2"/>
          </rPr>
          <t>Afer Five Gracey  Satin Steel SRPG3/4</t>
        </r>
      </text>
    </comment>
    <comment ref="S11" authorId="0">
      <text>
        <r>
          <rPr>
            <sz val="9"/>
            <color indexed="81"/>
            <rFont val="Tahoma"/>
            <family val="2"/>
          </rPr>
          <t>Afer Five Gracey  Satin Steel SRPG5/6</t>
        </r>
      </text>
    </comment>
    <comment ref="AR11" authorId="0">
      <text>
        <r>
          <rPr>
            <sz val="9"/>
            <color indexed="81"/>
            <rFont val="Tahoma"/>
            <family val="2"/>
          </rPr>
          <t>Afer Five Gracey  Satin Steel SRPG5/6</t>
        </r>
      </text>
    </comment>
    <comment ref="S12" authorId="0">
      <text>
        <r>
          <rPr>
            <sz val="9"/>
            <color indexed="81"/>
            <rFont val="Tahoma"/>
            <family val="2"/>
          </rPr>
          <t>Afer Five Gracey  Satin Steel SRPG7/8</t>
        </r>
      </text>
    </comment>
    <comment ref="AR12" authorId="0">
      <text>
        <r>
          <rPr>
            <sz val="9"/>
            <color indexed="81"/>
            <rFont val="Tahoma"/>
            <family val="2"/>
          </rPr>
          <t>Afer Five Gracey  Satin Steel SRPG7/8</t>
        </r>
      </text>
    </comment>
    <comment ref="J13" authorId="0">
      <text>
        <r>
          <rPr>
            <sz val="9"/>
            <color indexed="81"/>
            <rFont val="Tahoma"/>
            <family val="2"/>
          </rPr>
          <t>ปีงบประมาณ 2563  Aerotor แบบ quick joint_x000D_
๑. หจก. เอ็มมีเน้นซ์/PAP-QD su PANA MAX PLUS QD W/O COUPLING/ราคา 9000_x000D_
๒. หจก.เอ็มมีเน้นซ์/PAP-QD MU PANA MAX PLUS QD W/O COUPLING/ราคา 9000_x000D_
๓. หจก.เอ็มมีเน้นซ์/DYNA LED M500 LG-QD  MINI HEAD W/O COUPLING/ราคา 14000_x000D_
๔ หจก.เอ็มมีเน้นซ์/DYNA LED M600 LG-QD STD HEAD W/O COUPLING/ราคา 14000_x000D_
๕ บ.ทันตสยาม จำกัด/TE-97 TE-98(ไม่มีไฟ)/ราคา 8800</t>
        </r>
      </text>
    </comment>
    <comment ref="S13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มีไฟ</t>
        </r>
      </text>
    </comment>
    <comment ref="AR13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มีไฟ</t>
        </r>
      </text>
    </comment>
    <comment ref="J14" authorId="0">
      <text>
        <r>
          <rPr>
            <sz val="9"/>
            <color indexed="81"/>
            <rFont val="Tahoma"/>
            <family val="2"/>
          </rPr>
          <t>ปีงบประมาณ 2563  Aerotor แบบ quick joint_x000D_
๑. หจก. เอ็มมีเน้นซ์/PAP-QD su PANA MAX PLUS QD W/O COUPLING/ราคา 9000_x000D_
๒. หจก.เอ็มมีเน้นซ์/PAP-QD MU PANA MAX PLUS QD W/O COUPLING/ราคา 9000_x000D_
๓. หจก.เอ็มมีเน้นซ์/DYNA LED M500 LG-QD  MINI HEAD W/O COUPLING/ราคา 14000_x000D_
๔ หจก.เอ็มมีเน้นซ์/DYNA LED M600 LG-QD STD HEAD W/O COUPLING/ราคา 14000_x000D_
๕ บ.ทันตสยาม จำกัด/TE-97 TE-98(ไม่มีไฟ)/ราคา 8800</t>
        </r>
      </text>
    </comment>
    <comment ref="S14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ไม่มีไฟ</t>
        </r>
      </text>
    </comment>
    <comment ref="AR14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ไม่มีไฟ</t>
        </r>
      </text>
    </comment>
    <comment ref="S15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มีไฟ</t>
        </r>
      </text>
    </comment>
    <comment ref="AR15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มีไฟ</t>
        </r>
      </text>
    </comment>
    <comment ref="J16" authorId="0">
      <text>
        <r>
          <rPr>
            <sz val="9"/>
            <color indexed="81"/>
            <rFont val="Tahoma"/>
            <family val="2"/>
          </rPr>
          <t>ปีงบประมาณ 2562  Aerotor  ข้อต่อแบบ Midwest_x000D_
๑. นูโวเด้นท์/TT Bio TT Bio Tiger 101-3T4/ราคา 4500_x000D_
๒. เอ็มมิเน้นซ์/NSK รุ่น pana Air plus std head/ราคา 9000_x000D_
๓. เอ็มมิเน้นซ์/NSK รุ่น Pana air plus mini head/ราคา 9000</t>
        </r>
      </text>
    </comment>
    <comment ref="S16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tight</t>
        </r>
      </text>
    </comment>
    <comment ref="AR16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tight</t>
        </r>
      </text>
    </comment>
  </commentList>
</comments>
</file>

<file path=xl/comments2.xml><?xml version="1.0" encoding="utf-8"?>
<comments xmlns="http://schemas.openxmlformats.org/spreadsheetml/2006/main">
  <authors>
    <author>l</author>
  </authors>
  <commentList>
    <comment ref="J8" authorId="0">
      <text>
        <r>
          <rPr>
            <sz val="9"/>
            <color indexed="81"/>
            <rFont val="Tahoma"/>
            <family val="2"/>
          </rPr>
          <t>Afer Five Gracey  Satin Steel SRPG1/2</t>
        </r>
      </text>
    </comment>
    <comment ref="N8" authorId="0">
      <text>
        <r>
          <rPr>
            <sz val="9"/>
            <color indexed="81"/>
            <rFont val="Tahoma"/>
            <family val="2"/>
          </rPr>
          <t>Afer Five Gracey  Satin Steel SRPG1/2</t>
        </r>
      </text>
    </comment>
    <comment ref="J9" authorId="0">
      <text>
        <r>
          <rPr>
            <sz val="9"/>
            <color indexed="81"/>
            <rFont val="Tahoma"/>
            <family val="2"/>
          </rPr>
          <t>Afer Five Gracey  Satin Steel SRPG13/14</t>
        </r>
      </text>
    </comment>
    <comment ref="N9" authorId="0">
      <text>
        <r>
          <rPr>
            <sz val="9"/>
            <color indexed="81"/>
            <rFont val="Tahoma"/>
            <family val="2"/>
          </rPr>
          <t>Afer Five Gracey  Satin Steel SRPG13/14</t>
        </r>
      </text>
    </comment>
    <comment ref="J10" authorId="0">
      <text>
        <r>
          <rPr>
            <sz val="9"/>
            <color indexed="81"/>
            <rFont val="Tahoma"/>
            <family val="2"/>
          </rPr>
          <t>Afer Five Gracey  Satin Steel SRPG3/4</t>
        </r>
      </text>
    </comment>
    <comment ref="N10" authorId="0">
      <text>
        <r>
          <rPr>
            <sz val="9"/>
            <color indexed="81"/>
            <rFont val="Tahoma"/>
            <family val="2"/>
          </rPr>
          <t>Afer Five Gracey  Satin Steel SRPG3/4</t>
        </r>
      </text>
    </comment>
    <comment ref="J11" authorId="0">
      <text>
        <r>
          <rPr>
            <sz val="9"/>
            <color indexed="81"/>
            <rFont val="Tahoma"/>
            <family val="2"/>
          </rPr>
          <t>Afer Five Gracey  Satin Steel SRPG5/6</t>
        </r>
      </text>
    </comment>
    <comment ref="N11" authorId="0">
      <text>
        <r>
          <rPr>
            <sz val="9"/>
            <color indexed="81"/>
            <rFont val="Tahoma"/>
            <family val="2"/>
          </rPr>
          <t>Afer Five Gracey  Satin Steel SRPG5/6</t>
        </r>
      </text>
    </comment>
    <comment ref="J12" authorId="0">
      <text>
        <r>
          <rPr>
            <sz val="9"/>
            <color indexed="81"/>
            <rFont val="Tahoma"/>
            <family val="2"/>
          </rPr>
          <t>Afer Five Gracey  Satin Steel SRPG7/8</t>
        </r>
      </text>
    </comment>
    <comment ref="N12" authorId="0">
      <text>
        <r>
          <rPr>
            <sz val="9"/>
            <color indexed="81"/>
            <rFont val="Tahoma"/>
            <family val="2"/>
          </rPr>
          <t>Afer Five Gracey  Satin Steel SRPG7/8</t>
        </r>
      </text>
    </comment>
    <comment ref="J13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มีไฟ</t>
        </r>
      </text>
    </comment>
    <comment ref="N13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มีไฟ</t>
        </r>
      </text>
    </comment>
    <comment ref="J14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ไม่มีไฟ</t>
        </r>
      </text>
    </comment>
    <comment ref="N14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ไม่รวม joint ไม่มีไฟ</t>
        </r>
      </text>
    </comment>
    <comment ref="J15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มีไฟ</t>
        </r>
      </text>
    </comment>
    <comment ref="N15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joint รวม joint มีไฟ</t>
        </r>
      </text>
    </comment>
    <comment ref="J16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tight</t>
        </r>
      </text>
    </comment>
    <comment ref="N16" authorId="0">
      <text>
        <r>
          <rPr>
            <sz val="9"/>
            <color indexed="81"/>
            <rFont val="Tahoma"/>
            <family val="2"/>
          </rPr>
          <t>Air Turbines (แฮนด์พีชกรอฟันความเร็วสูง)Quick tight</t>
        </r>
      </text>
    </comment>
  </commentList>
</comments>
</file>

<file path=xl/connections.xml><?xml version="1.0" encoding="utf-8"?>
<connections xmlns="http://schemas.openxmlformats.org/spreadsheetml/2006/main">
  <connection id="1" name="find_item_nearlyExp1" type="1" refreshedVersion="5">
    <dbPr connection="DATABASE=bch_hos;DSN=HOsxp_inv;OPTION=0;PORT=3306;SERVER=192.168.1.5;UID=bch_hos;" command="select i.item_id,i.item_name,c.stock_class_name, if(u2.unit_qty=1,u2.item_unit_name,concat(u2.item_unit_name,'(x',u2.unit_qty,' ',i.item_unit,')')) ,  l.item_expire,d.stock_receive_date  , p.stock_po_date,  s.supplier_name ,l.item_lotno, (l.item_price*l.item_left_qty) ,  (pd.stock_po_price) ,dd.item_unitprice,  (l.item_list_qty div uu.unit_qty)  ,  (l.item_left_qty div u2.unit_qty )     from stock_item_list l  left outer join stock_item i  on l.item_id =i.item_id  left outer join stock_class c  on i.stock_class_id =c.stock_class_id    left outer join stock_deliver_detail dd   on l.stock_deliver_detail_id =dd.stock_deliver_detail_id   left outer join stock_deliver d   on dd.stock_deliver_id = d.stock_deliver_id   left outer join stock_po_detail pd    on dd.stock_po_detail_id = pd.stock_po_detail_id    left outer join stock_item_unit uu  on pd.stock_item_unit_id = uu.stock_item_unit_id     left outer join stock_item_unit u2  on dd.stock_item_unit_id = u2.stock_item_unit_id     left outer join stock_po p   on pd.stock_po_id = p.stock_po_id      left outer join stock_supplier s  on p.supplier_id =s.supplier_id               where l.warehouse_id = 7  and d.cancel_confirm &lt;&gt;'Y' and (l.item_left_qty div u2.unit_qty)  &lt;&gt;0                and  l.item_expire &lt;  DATE_ADD(NOW(), INTERVAL +30 DAY)  "/>
  </connection>
  <connection id="2" name="stock_card_no empty" type="1" refreshedVersion="5">
    <dbPr connection="DATABASE=bch_hos;DSN=HOsxp_inv;OPTION=0;PORT=3306;SERVER=192.168.1.5;UID=bch_hos;" command="select i.item_id,i.item_name, c.stock_class_name, if(u2.unit_qty=1,u2.item_unit_name,concat(u2.item_unit_name,'(x',u2.unit_qty,' ',i.item_unit,')')) ,  d.stock_receive_date  , p.stock_po_date,  s.supplier_name ,l.item_lotno,l.item_expire, (l.item_price*l.item_left_qty) ,  (pd.stock_po_price) ,dd.item_unitprice,  (l.item_list_qty div uu.unit_qty)  ,  (l.item_left_qty div u2.unit_qty )     from stock_item_list l  left outer join stock_item i  on l.item_id =i.item_id  left outer join stock_class c  on i.stock_class_id =c.stock_class_id    left outer join stock_deliver_detail dd   on l.stock_deliver_detail_id =dd.stock_deliver_detail_id   left outer join stock_deliver d   on dd.stock_deliver_id = d.stock_deliver_id   left outer join stock_po_detail pd    on dd.stock_po_detail_id = pd.stock_po_detail_id    left outer join stock_item_unit uu  on pd.stock_item_unit_id = uu.stock_item_unit_id     left outer join stock_item_unit u2  on dd.stock_item_unit_id = u2.stock_item_unit_id     left outer join stock_po p   on pd.stock_po_id = p.stock_po_id      left outer join stock_supplier s  on p.supplier_id =s.supplier_id               where l.warehouse_id = 7  and d.cancel_confirm &lt;&gt;'Y'  and (l.item_left_qty div u2.unit_qty)  &lt;&gt;0"/>
  </connection>
</connections>
</file>

<file path=xl/sharedStrings.xml><?xml version="1.0" encoding="utf-8"?>
<sst xmlns="http://schemas.openxmlformats.org/spreadsheetml/2006/main" count="293" uniqueCount="185">
  <si>
    <t>Item_Id</t>
  </si>
  <si>
    <t>ลำดับ</t>
  </si>
  <si>
    <t>การจัดซื้อรวม</t>
  </si>
  <si>
    <t>บริษัทที่ซื้อล่าสุด</t>
  </si>
  <si>
    <t>Alvogyl</t>
  </si>
  <si>
    <t>กล่อง</t>
  </si>
  <si>
    <t>Amalgam  Carriers</t>
  </si>
  <si>
    <t>Amalgam  Carvers</t>
  </si>
  <si>
    <t>Amalgam Alloy แคปซูล</t>
  </si>
  <si>
    <t>กระป๋อง</t>
  </si>
  <si>
    <t>เบอร์ติดต่อ</t>
  </si>
  <si>
    <t>หน่วย</t>
  </si>
  <si>
    <t>แผนปฏิบัติการจัดซื้อวัสดุทันตกรรม</t>
  </si>
  <si>
    <t>หน่วยงาน.....…กลุ่มงานทันตสาธารณสุข....โรงพยาลบาลบางจาก....จังหวัด....สมุทรปราการ...</t>
  </si>
  <si>
    <t>ลำดับที่</t>
  </si>
  <si>
    <t>รายการวัสดุทันตกรรม</t>
  </si>
  <si>
    <t>ขนาดบรรจุหน่วยนับ</t>
  </si>
  <si>
    <t>อัตราการใช้ย้อนหลัง 3 ปี</t>
  </si>
  <si>
    <t>ปริมาณคงคลังยกมา</t>
  </si>
  <si>
    <t>ประมาณการจัดซื้อในปี 61</t>
  </si>
  <si>
    <t>ราคาต่อหน่วย(บาท)</t>
  </si>
  <si>
    <t>ประมาณมูลค่าการจัดซื้อปี 2561(บาท)</t>
  </si>
  <si>
    <t>งวดที่ 1 (ต.ค.-ธ.ค.)</t>
  </si>
  <si>
    <t>งวดที่ 2 (ม.ค.-มี.ค.)</t>
  </si>
  <si>
    <t>งวดที่ 3 (เม.ย.-มิ.ย.)</t>
  </si>
  <si>
    <t>งวดที่ 4 (ก.ค.-ก.ย.)</t>
  </si>
  <si>
    <t>ยอดรวมอัตราซื้อจริง</t>
  </si>
  <si>
    <t>จำนวน</t>
  </si>
  <si>
    <t>มูลค่า(บาท)</t>
  </si>
  <si>
    <t>งบประมาณที่ใช้</t>
  </si>
  <si>
    <t xml:space="preserve">วิธีเฉพาะเจาะจง </t>
  </si>
  <si>
    <t>ชื่อรายการ</t>
  </si>
  <si>
    <t>Barbed  Broach เบอร์ 15</t>
  </si>
  <si>
    <t>Barbed  Broach เบอร์ 20</t>
  </si>
  <si>
    <t>Barbed  Broach เบอร์ 25</t>
  </si>
  <si>
    <t>Barbed  Broach เบอร์30</t>
  </si>
  <si>
    <t>LINE ติดต่อ</t>
  </si>
  <si>
    <t>งวดที่ 3 (เมษ-มิ.ย.)</t>
  </si>
  <si>
    <t>ตัวแทน</t>
  </si>
  <si>
    <t>ชิ้น</t>
  </si>
  <si>
    <t>งวดที่ 3 ปรับแผน</t>
  </si>
  <si>
    <t>งวดที่ 4 ปรับแผน</t>
  </si>
  <si>
    <t>ซื้อจริง</t>
  </si>
  <si>
    <t>Air Turbines (แฮนด์พีชกรอฟันความเร็วสูง)Quick joint ไม่รวม joint มีไฟ</t>
  </si>
  <si>
    <t>ด้าม</t>
  </si>
  <si>
    <t>ปริมาณคงคลังที่เหลือ real</t>
  </si>
  <si>
    <t>=P</t>
  </si>
  <si>
    <t>ลงข้อมูล</t>
  </si>
  <si>
    <t>จัดซื้อรวม</t>
  </si>
  <si>
    <t xml:space="preserve">จัดซื้อร่วม </t>
  </si>
  <si>
    <t>=S</t>
  </si>
  <si>
    <t>ปริมาณคงคลัง ณ ทำแผน</t>
  </si>
  <si>
    <t>ไตรมาส</t>
  </si>
  <si>
    <t>AZ ใช้ตรวจ check บรรทัดใน PrinT_order</t>
  </si>
  <si>
    <t>3 ปรับแผน</t>
  </si>
  <si>
    <t>4 ปรับแผน</t>
  </si>
  <si>
    <t>ระบบแผนจัดซื้อวัสดุทันตกรรมชั้นสูง</t>
  </si>
  <si>
    <t xml:space="preserve">AI  Dental Inventory Plan </t>
  </si>
  <si>
    <t>กรุณาใส่ปีงบประมาณให้ถูกต้อง</t>
  </si>
  <si>
    <t>อธิบาย ระบบซื้อตามไตรมาส</t>
  </si>
  <si>
    <t>ยอดรวมอัตราซื้อจริง RealTime</t>
  </si>
  <si>
    <t>ยอดรวมอัตราซื้อจริง ทำแผนครั้งแรก</t>
  </si>
  <si>
    <t>N/A</t>
  </si>
  <si>
    <t>Q1</t>
  </si>
  <si>
    <t>Q2</t>
  </si>
  <si>
    <t>Q3 ปรับ</t>
  </si>
  <si>
    <t>Q4 ปรับ</t>
  </si>
  <si>
    <t>MIN stock</t>
  </si>
  <si>
    <t>1 ระบบจะพยายามซื้อวัสดุให้เสร็จสิ้นในไตรมาส 2 จะเหลือเล็กน้อยในไตรมาส 3  เมื่อเริ่มการเขียนแผนครั้งแรก</t>
  </si>
  <si>
    <t>2 ระบบจะตรวจสอบว่า item ใดเป็น prioity ให้จัดซื้อใน Q1 ก่อนเสมอ</t>
  </si>
  <si>
    <t>priority = item จัดซื้อรวม + item ที่มีในกรอบ รพสต</t>
  </si>
  <si>
    <t xml:space="preserve">3 ในทุกไตรมาสที่จัดซื้อหาก item ใดซื้อ&gt;= 10 ระบบจะแบ่งซื้อเป็น2 งวด ไม่ว่าจะเป็น item priority หรือไม่ </t>
  </si>
  <si>
    <t>โดยงวดแรกจะซื้อ 60% งวดหลังซือ 40%</t>
  </si>
  <si>
    <t>ถ้า item priority ต้องแบ่งซื้อจะซื้อที่ Q1 และ 3 เสมอ</t>
  </si>
  <si>
    <t>item priority ซื้อไม่ครบ ซื้อเท่าไร ใส่ใน column "ซื้อจริง" ที่เหลือจะซื้อทบ ในไตรมาส 3</t>
  </si>
  <si>
    <t>4  item ทั่วไปจะจัดซื้อที่ไตรมาส 2 ขึ้นไป</t>
  </si>
  <si>
    <t>5 เมื่อเจ้าหน้าที่ตรวจรับแล้ว ต้องมาลงจำนวนซื้อจริงเสมอ  ก่อนนำวัสดุเข้าคลัง  ---*** ถ้าไตรมาสไหนไม่ได้ซื้อให้ใส่ 0 เสมอ</t>
  </si>
  <si>
    <t>6  ราคาต่อหน่วยหากยังไม่เคยซื้อควรหามาใส่ก่อน เพื่อทราบราคาที่ซื้อในแผน</t>
  </si>
  <si>
    <t>7 ปรับแผน 6 เดือน คือ ระบบจะปรับข้อมูลวัสดุที่ยังไม่ซื้อใส่ ไตรมาส 3  ทั้งหมด (Adjust_6M  ไตรมาส3 มาจาก collum AC /  _ไตรมาส  มาจาก AG)</t>
  </si>
  <si>
    <r>
      <t xml:space="preserve">     ผู้ดูแลคลัง</t>
    </r>
    <r>
      <rPr>
        <sz val="11"/>
        <color rgb="FFFF0000"/>
        <rFont val="Tahoma"/>
        <family val="2"/>
        <scheme val="minor"/>
      </rPr>
      <t>ไม่มี</t>
    </r>
    <r>
      <rPr>
        <sz val="11"/>
        <color theme="1"/>
        <rFont val="Tahoma"/>
        <family val="2"/>
        <scheme val="minor"/>
      </rPr>
      <t>สิทธิจัดแบ่งลงไตรมาส 4 ก็ โดยเปลี่ยนข้อมูลในช่อง AC และ AG เท่านั้น</t>
    </r>
  </si>
  <si>
    <t xml:space="preserve">      แต่ถ้าสิ้นสุดไตรมาส 3 หากลงข้อมูลซื้อแล้ว ยังเหลือที่ต้องซื้อใน item นั้นๆ  ระบบจะคำนวนให้ซื้อในไตรมาสสุดท้ายต่อไป (กดปุ่มปรับแผนด้วย Q3)</t>
  </si>
  <si>
    <t xml:space="preserve">101.    ต้องมีการลงข้อมูลจัดซื้อรวมของจังหวัดทุกปี </t>
  </si>
  <si>
    <t>102. เมื่อให้ระบบจัดทำแผนแล้ว และมีการแก้ไขข้อมูล ข้อมูลสุดท้ายหลังแก้เสร็จ ใน sheet "ssjExport" ไม่ควรไปแก้ไขอีก ให้เก็บเป็นต้นแบบในปีงบนั้นๆ เพราะ</t>
  </si>
  <si>
    <t xml:space="preserve">        ข้อมูล sheet 1  มีการเปลี่ยนแปลงตลอดเวลา --ssjExport อาจไม่กลับมามีข้อมูลข้อมูลหมือนเดิม</t>
  </si>
  <si>
    <t>103. ช่อง cell ปรับแผนงวดที่ 3  งวดที่ 4 (สีเขียว) ห้ามเป็นค่าว่าง  ถ้าระบบไม่มีการซื้อต้องมีค่าเป็น "-"  ดังนั้น จึงต้องกดปุ่มปรับแผนไตรมาส 2 / ไตรมาส 3 เสมอ</t>
  </si>
  <si>
    <t xml:space="preserve">    มิฉะนั้น เอกสารแผน Adjust_6M /Adjust_Q3 จะไม่ออก ผิดพลาด</t>
  </si>
  <si>
    <t>105. ยอดเงินที่ซื้อจริงใน  colunm AM อาจไม่เท่าข้อมูลจริง หากช่วงเวลาที่ซื้อในแต่ละครั้งไม่เท่ากัน เพราะอิงราคาซื้อล่าสุด(realtime ของ Inventory Hosxp) -- column:T</t>
  </si>
  <si>
    <t>ADMIn</t>
  </si>
  <si>
    <t>1 runnum --&gt;Module1</t>
  </si>
  <si>
    <t>Menu_FirstBudget_Click (module11)</t>
  </si>
  <si>
    <t>2 Fixed_buyqty(fixed คงคลังเหลือ ณ. วันกดปุ่ม column-Q และ</t>
  </si>
  <si>
    <t xml:space="preserve">  fiexd จำนวนสั่งซื้อ column-S--&gt; Module6</t>
  </si>
  <si>
    <t>สร้างแผนต้นปี(module18)</t>
  </si>
  <si>
    <t>Module2  (del_oldDATA_ssjexport)</t>
  </si>
  <si>
    <t>Module3  (Copyitem_buy)</t>
  </si>
  <si>
    <t>3 comment_item --&gt; Module12</t>
  </si>
  <si>
    <t>button8</t>
  </si>
  <si>
    <t>Module15  (Get Zero on Coluum Z)</t>
  </si>
  <si>
    <t>Module10  (del_oldDATA_Adjust_6M)</t>
  </si>
  <si>
    <t>"----&gt;"</t>
  </si>
  <si>
    <t>Module9  (Adj6M_buy)</t>
  </si>
  <si>
    <t>button15</t>
  </si>
  <si>
    <t>Module16  (Get Zero on Coluum AD)</t>
  </si>
  <si>
    <t>module13 (del_oldDATA_Q3)</t>
  </si>
  <si>
    <t>module14  (Adjust_Q3)</t>
  </si>
  <si>
    <t>button19</t>
  </si>
  <si>
    <t>สร้างรายการบรืษัทจัดซื้อร่วม(module17)</t>
  </si>
  <si>
    <t>update comment(module 20)</t>
  </si>
  <si>
    <t>Button1_Click</t>
  </si>
  <si>
    <t>Button 2</t>
  </si>
  <si>
    <t>Module 22  (chk_stock Run num)</t>
  </si>
  <si>
    <t>Module 24  (run click button Get 3 Call)</t>
  </si>
  <si>
    <t>Module 23  (Del check_stock before New get)</t>
  </si>
  <si>
    <t>Module 21  (chk_stock--&gt; get new data)</t>
  </si>
  <si>
    <t xml:space="preserve">        Module 25 sent mail</t>
  </si>
  <si>
    <t xml:space="preserve">        Module 26 sent mail</t>
  </si>
  <si>
    <t xml:space="preserve">        Module 27 click call </t>
  </si>
  <si>
    <t>Module25</t>
  </si>
  <si>
    <t xml:space="preserve">        Module 28 sent mail</t>
  </si>
  <si>
    <t xml:space="preserve">        Module 29 click call </t>
  </si>
  <si>
    <t>Module28</t>
  </si>
  <si>
    <t>Button 14</t>
  </si>
  <si>
    <t>Button 17</t>
  </si>
  <si>
    <t>Button 20</t>
  </si>
  <si>
    <t xml:space="preserve">        Module 30 sent mail</t>
  </si>
  <si>
    <t xml:space="preserve">        Module 31 click call </t>
  </si>
  <si>
    <t>Module30</t>
  </si>
  <si>
    <t xml:space="preserve">        Module 32 sent mail</t>
  </si>
  <si>
    <t>Button 22</t>
  </si>
  <si>
    <t>Module 22 ,23,24</t>
  </si>
  <si>
    <t>Module 34  (chk_stock_all--&gt; get all new data)</t>
  </si>
  <si>
    <t>Buttom 66 (module35)</t>
  </si>
  <si>
    <t>PCU</t>
  </si>
  <si>
    <t>บ/ช รพสต</t>
  </si>
  <si>
    <t>offset(0,40)</t>
  </si>
  <si>
    <t>del old data (module38)</t>
  </si>
  <si>
    <t>call  --&gt; get stock_remain_pcu  (module 36)</t>
  </si>
  <si>
    <t>run mun (module39)</t>
  </si>
  <si>
    <t>module 40 (email2pcu)</t>
  </si>
  <si>
    <t>stock_remain_pcu_Button1_Click()(module41)</t>
  </si>
  <si>
    <t xml:space="preserve">       check_stock_Email_Click</t>
  </si>
  <si>
    <t>งบประมาณทั้งสิ้น</t>
  </si>
  <si>
    <t>ไตรมาส1ใช้ไป</t>
  </si>
  <si>
    <t>ไตรมาส2ใช้ไป</t>
  </si>
  <si>
    <t>ไตรมาส3ใช้ไป</t>
  </si>
  <si>
    <t>ไตรมาส4ใช้ไป</t>
  </si>
  <si>
    <t>sum Tri_1</t>
  </si>
  <si>
    <t>sum Tri_2</t>
  </si>
  <si>
    <t>sum Tri_3</t>
  </si>
  <si>
    <t>sum Tri_4</t>
  </si>
  <si>
    <t>เปลี่ยนตัวเลขได้ ใช้เฉพาะ 1 ปีงบ</t>
  </si>
  <si>
    <t>update</t>
  </si>
  <si>
    <t>1. เห็นงบประมาณรวมเคาะแบบ real time ทำให้สามารถเพิ่มลดจำนวนการซื้อของ item ต่างๆ ให้รวมกันไม่เกินงบ</t>
  </si>
  <si>
    <t>2. ถ้าลงข้อมูลการซื้อแต่ละไตรมาส เป็นปัจจุบัน จะเห็นข้อมูลการใช้เงินของแต่ละไตรมาสได้แบบ real time</t>
  </si>
  <si>
    <t>3. สามารถเห็นงบประมาณที่เหลือในการซื้อแต่ละครั้งได้แบบ real time</t>
  </si>
  <si>
    <t>งบเหลือ</t>
  </si>
  <si>
    <t>ยอดหมอโกะ</t>
  </si>
  <si>
    <t>ทพ บุญเกียรติ</t>
  </si>
  <si>
    <t>ถ้ามีแก้ไขข้อมูล ให้ลงเวลาทุกครั้ง</t>
  </si>
  <si>
    <t>ทพญ ณัฐฐศศิ</t>
  </si>
  <si>
    <t>วิภารัตน์</t>
  </si>
  <si>
    <t>Button "Atimestam_update/1/2"</t>
  </si>
  <si>
    <t xml:space="preserve">        Module 43&amp;43 </t>
  </si>
  <si>
    <t xml:space="preserve">Module 7( Get comment เฉพาะ J column) </t>
  </si>
  <si>
    <t>Comment S column</t>
  </si>
  <si>
    <t>module 12</t>
  </si>
  <si>
    <t>4. ออกรายงานสรุปแผนต้นปีงบประมาณได้ (ssjExport) รายงานปรับแผนไตรมาส2(AdjustM) และไตรมาส 3(Adjust_Q3)</t>
  </si>
  <si>
    <t xml:space="preserve">           Module3  (Copyitem_buy)</t>
  </si>
  <si>
    <t>**** ต้องตรวจสอบ Items ให้ครบก่อนลงข้อมูลงบ ใหม่ทุกครั้ง  เพราะจะทำให้คลาดเคลื่อนไม่ตรงแถวทั้งหมดในการลงข้อมูล</t>
  </si>
  <si>
    <t>5 ปรับระบบ stockCard_lite ให้มีความถูกต้อง  ครบถ้วน</t>
  </si>
  <si>
    <t>***ราคาล่าสุด/หน่วย</t>
  </si>
  <si>
    <r>
      <t>ver</t>
    </r>
    <r>
      <rPr>
        <b/>
        <sz val="14"/>
        <color rgb="FFFF0000"/>
        <rFont val="Algerian"/>
        <family val="5"/>
      </rPr>
      <t xml:space="preserve"> 9.1</t>
    </r>
    <r>
      <rPr>
        <b/>
        <sz val="14"/>
        <color theme="0"/>
        <rFont val="Algerian"/>
        <family val="5"/>
      </rPr>
      <t xml:space="preserve"> Final_2563</t>
    </r>
  </si>
  <si>
    <r>
      <t xml:space="preserve">ver </t>
    </r>
    <r>
      <rPr>
        <b/>
        <sz val="14"/>
        <color rgb="FFFF0000"/>
        <rFont val="Algerian"/>
        <family val="5"/>
      </rPr>
      <t>9.1</t>
    </r>
    <r>
      <rPr>
        <b/>
        <sz val="14"/>
        <color theme="8" tint="-0.249977111117893"/>
        <rFont val="Algerian"/>
        <family val="5"/>
      </rPr>
      <t xml:space="preserve"> Final_2563</t>
    </r>
  </si>
  <si>
    <t>บาท</t>
  </si>
  <si>
    <t>สินค้าคงคลังใน BMS</t>
  </si>
  <si>
    <t>6. สามารถเห็นยอดเงินสินค้าคงคลังทันตกรรม ที่เหลือได้ทันทีแบบ real time</t>
  </si>
  <si>
    <t>AI คำนวนยอดควรสั่งซื้อ</t>
  </si>
  <si>
    <t>filterBuy</t>
  </si>
  <si>
    <t>filterBuy_Cancel</t>
  </si>
  <si>
    <t>ยอดรวมซื้อจริง</t>
  </si>
  <si>
    <t>จำนวนที่ยังไม่ซื้อ</t>
  </si>
  <si>
    <t/>
  </si>
  <si>
    <t>Y</t>
  </si>
  <si>
    <t>Air Turbines (แฮนด์พีชกรอฟันความเร็วสูง)Quick joint รวม joint มีไฟ</t>
  </si>
  <si>
    <t>pcu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</si>
</sst>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87" formatCode="_(* #,##0.00_);_(* \(#,##0.00\);_(* &quot;-&quot;??_);_(@_)"/>
    <numFmt numFmtId="188" formatCode="#,##0.00\ ;\-#,##0.00\ ;&quot; -&quot;#\ ;@\ "/>
    <numFmt numFmtId="189" formatCode="_-* #,##0_-;\-* #,##0_-;_-* &quot;-&quot;??_-;_-@_-"/>
    <numFmt numFmtId="190" formatCode="#,##0_ ;\-#,##0\ "/>
    <numFmt numFmtId="191" formatCode="#,###\ ;\-#,###\ ;&quot; -&quot;#\ ;@\ "/>
  </numFmts>
  <fonts count="50">
    <font>
      <sz val="11"/>
      <color theme="1"/>
      <name val="Tahoma"/>
      <family val="2"/>
      <scheme val="minor"/>
    </font>
    <font>
      <sz val="11"/>
      <name val="Tahoma"/>
      <family val="2"/>
      <scheme val="minor"/>
    </font>
    <font>
      <sz val="10"/>
      <name val="TH SarabunPSK"/>
      <family val="2"/>
    </font>
    <font>
      <sz val="11"/>
      <name val="TH SarabunPSK"/>
      <family val="2"/>
    </font>
    <font>
      <sz val="9"/>
      <name val="TH SarabunPSK"/>
      <family val="2"/>
    </font>
    <font>
      <sz val="12"/>
      <name val="TH SarabunPSK"/>
      <family val="2"/>
    </font>
    <font>
      <sz val="11"/>
      <color indexed="8"/>
      <name val="Calibri"/>
      <family val="2"/>
      <charset val="222"/>
    </font>
    <font>
      <b/>
      <sz val="14"/>
      <name val="TH SarabunPSK"/>
      <family val="2"/>
    </font>
    <font>
      <sz val="10"/>
      <name val="Tahoma"/>
      <family val="2"/>
      <charset val="222"/>
    </font>
    <font>
      <b/>
      <sz val="10"/>
      <name val="TH SarabunPSK"/>
      <family val="2"/>
    </font>
    <font>
      <b/>
      <sz val="9"/>
      <name val="TH SarabunPSK"/>
      <family val="2"/>
    </font>
    <font>
      <b/>
      <sz val="11"/>
      <name val="TH SarabunPSK"/>
      <family val="2"/>
    </font>
    <font>
      <b/>
      <sz val="12"/>
      <name val="TH SarabunPSK"/>
      <family val="2"/>
    </font>
    <font>
      <sz val="11"/>
      <color theme="1"/>
      <name val="Tahoma"/>
      <family val="2"/>
      <scheme val="minor"/>
    </font>
    <font>
      <sz val="10"/>
      <color theme="1"/>
      <name val="Tahoma"/>
      <family val="2"/>
      <scheme val="minor"/>
    </font>
    <font>
      <sz val="11"/>
      <color rgb="FFFF0000"/>
      <name val="Tahoma"/>
      <family val="2"/>
      <scheme val="minor"/>
    </font>
    <font>
      <sz val="14"/>
      <name val="Cordia New"/>
      <family val="2"/>
    </font>
    <font>
      <sz val="9"/>
      <color indexed="81"/>
      <name val="Tahoma"/>
      <family val="2"/>
    </font>
    <font>
      <b/>
      <sz val="16"/>
      <color theme="8" tint="-0.499984740745262"/>
      <name val="Tahoma"/>
      <family val="2"/>
      <scheme val="minor"/>
    </font>
    <font>
      <sz val="8"/>
      <name val="TH SarabunPSK"/>
      <family val="2"/>
    </font>
    <font>
      <sz val="11"/>
      <color rgb="FF92D050"/>
      <name val="Tahoma"/>
      <family val="2"/>
      <scheme val="minor"/>
    </font>
    <font>
      <b/>
      <sz val="14"/>
      <color rgb="FFFF0000"/>
      <name val="Algerian"/>
      <family val="5"/>
    </font>
    <font>
      <sz val="8"/>
      <name val="Tahoma"/>
      <family val="2"/>
      <scheme val="minor"/>
    </font>
    <font>
      <sz val="10"/>
      <name val="Tahoma"/>
      <family val="2"/>
      <scheme val="minor"/>
    </font>
    <font>
      <b/>
      <sz val="11"/>
      <name val="Tahoma"/>
      <family val="2"/>
      <scheme val="minor"/>
    </font>
    <font>
      <b/>
      <sz val="11"/>
      <color rgb="FF000000"/>
      <name val="Tahoma"/>
      <family val="2"/>
    </font>
    <font>
      <b/>
      <sz val="11"/>
      <color rgb="FFFF00FF"/>
      <name val="Tahoma"/>
      <family val="2"/>
    </font>
    <font>
      <b/>
      <sz val="11"/>
      <color rgb="FF339966"/>
      <name val="Tahoma"/>
      <family val="2"/>
    </font>
    <font>
      <b/>
      <sz val="11"/>
      <color rgb="FF0000FF"/>
      <name val="Tahoma"/>
      <family val="2"/>
    </font>
    <font>
      <b/>
      <sz val="11"/>
      <color rgb="FF3366FF"/>
      <name val="Tahoma"/>
      <family val="2"/>
    </font>
    <font>
      <b/>
      <sz val="11"/>
      <color rgb="FFFF0000"/>
      <name val="Tahoma"/>
      <family val="2"/>
    </font>
    <font>
      <sz val="11"/>
      <color rgb="FF000000"/>
      <name val="Tahoma"/>
      <family val="2"/>
    </font>
    <font>
      <sz val="11"/>
      <color rgb="FF008000"/>
      <name val="Tahoma"/>
      <family val="2"/>
    </font>
    <font>
      <b/>
      <sz val="14"/>
      <color theme="8" tint="-0.249977111117893"/>
      <name val="Algerian"/>
      <family val="5"/>
    </font>
    <font>
      <b/>
      <sz val="10"/>
      <color rgb="FF000000"/>
      <name val="Tahoma"/>
      <family val="2"/>
    </font>
    <font>
      <b/>
      <sz val="9"/>
      <color rgb="FF000000"/>
      <name val="Tahoma"/>
      <family val="2"/>
    </font>
    <font>
      <b/>
      <sz val="14"/>
      <color rgb="FFFF0000"/>
      <name val="Tahoma"/>
      <family val="2"/>
      <scheme val="minor"/>
    </font>
    <font>
      <b/>
      <sz val="14"/>
      <color theme="0"/>
      <name val="Algerian"/>
      <family val="5"/>
    </font>
    <font>
      <b/>
      <sz val="14"/>
      <color rgb="FFC00000"/>
      <name val="Tahoma"/>
      <family val="2"/>
      <scheme val="minor"/>
    </font>
    <font>
      <sz val="9"/>
      <name val="Tahoma"/>
      <family val="2"/>
      <scheme val="minor"/>
    </font>
    <font>
      <b/>
      <sz val="9"/>
      <name val="Tahoma"/>
      <family val="2"/>
      <scheme val="minor"/>
    </font>
    <font>
      <b/>
      <sz val="9"/>
      <color rgb="FF0000FF"/>
      <name val="Tahoma"/>
      <family val="2"/>
    </font>
    <font>
      <b/>
      <sz val="9"/>
      <color rgb="FFFF0000"/>
      <name val="Tahoma"/>
      <family val="2"/>
    </font>
    <font>
      <i/>
      <sz val="11"/>
      <name val="Tahoma"/>
      <family val="2"/>
      <scheme val="minor"/>
    </font>
    <font>
      <b/>
      <sz val="14"/>
      <name val="Arial"/>
      <family val="2"/>
    </font>
    <font>
      <sz val="12"/>
      <name val="Tahoma"/>
      <family val="2"/>
      <scheme val="minor"/>
    </font>
    <font>
      <b/>
      <i/>
      <sz val="10"/>
      <name val="Tahoma"/>
      <family val="2"/>
      <scheme val="minor"/>
    </font>
    <font>
      <b/>
      <i/>
      <vertAlign val="subscript"/>
      <sz val="20"/>
      <color rgb="FF339966"/>
      <name val="Snap ITC"/>
      <family val="5"/>
    </font>
    <font>
      <b/>
      <i/>
      <vertAlign val="subscript"/>
      <sz val="20"/>
      <color rgb="FF339966"/>
      <name val="Tahoma"/>
      <family val="2"/>
    </font>
    <font>
      <b/>
      <i/>
      <sz val="10"/>
      <name val="TH SarabunPSK"/>
      <family val="2"/>
    </font>
  </fonts>
  <fills count="3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AC1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EDCFD5"/>
        <bgColor indexed="64"/>
      </patternFill>
    </fill>
    <fill>
      <patternFill patternType="solid">
        <fgColor rgb="FFF79FD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96AAF4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8">
    <xf numFmtId="0" fontId="0" fillId="0" borderId="0"/>
    <xf numFmtId="0" fontId="6" fillId="0" borderId="0"/>
    <xf numFmtId="0" fontId="8" fillId="0" borderId="0"/>
    <xf numFmtId="188" fontId="6" fillId="0" borderId="0"/>
    <xf numFmtId="187" fontId="13" fillId="0" borderId="0" applyFont="0" applyFill="0" applyBorder="0" applyAlignment="0" applyProtection="0"/>
    <xf numFmtId="0" fontId="16" fillId="0" borderId="0"/>
    <xf numFmtId="0" fontId="16" fillId="0" borderId="0"/>
    <xf numFmtId="0" fontId="13" fillId="0" borderId="0"/>
  </cellStyleXfs>
  <cellXfs count="222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4" fontId="11" fillId="0" borderId="6" xfId="1" applyNumberFormat="1" applyFont="1" applyFill="1" applyBorder="1" applyAlignment="1">
      <alignment horizontal="center" wrapText="1"/>
    </xf>
    <xf numFmtId="0" fontId="0" fillId="15" borderId="0" xfId="0" applyFill="1"/>
    <xf numFmtId="0" fontId="0" fillId="8" borderId="1" xfId="0" applyFill="1" applyBorder="1" applyAlignment="1">
      <alignment horizontal="center"/>
    </xf>
    <xf numFmtId="0" fontId="0" fillId="8" borderId="0" xfId="0" applyFill="1"/>
    <xf numFmtId="0" fontId="2" fillId="0" borderId="0" xfId="0" applyFont="1" applyFill="1" applyAlignment="1">
      <alignment horizontal="center"/>
    </xf>
    <xf numFmtId="0" fontId="2" fillId="0" borderId="0" xfId="0" applyFont="1" applyFill="1"/>
    <xf numFmtId="0" fontId="4" fillId="0" borderId="0" xfId="0" applyFont="1" applyFill="1" applyAlignment="1">
      <alignment wrapText="1"/>
    </xf>
    <xf numFmtId="0" fontId="3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4" fontId="4" fillId="0" borderId="0" xfId="0" applyNumberFormat="1" applyFont="1" applyFill="1" applyAlignment="1">
      <alignment horizontal="right"/>
    </xf>
    <xf numFmtId="0" fontId="3" fillId="0" borderId="0" xfId="0" applyFont="1" applyFill="1"/>
    <xf numFmtId="0" fontId="9" fillId="0" borderId="0" xfId="1" applyNumberFormat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left" vertical="center" wrapText="1"/>
    </xf>
    <xf numFmtId="0" fontId="10" fillId="0" borderId="0" xfId="1" applyFont="1" applyFill="1" applyBorder="1" applyAlignment="1">
      <alignment horizontal="center" wrapText="1"/>
    </xf>
    <xf numFmtId="0" fontId="9" fillId="0" borderId="0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right" vertical="center" wrapText="1"/>
    </xf>
    <xf numFmtId="0" fontId="12" fillId="0" borderId="0" xfId="1" applyFont="1" applyFill="1" applyBorder="1" applyAlignment="1">
      <alignment horizontal="right" vertical="center" wrapText="1"/>
    </xf>
    <xf numFmtId="4" fontId="10" fillId="0" borderId="0" xfId="3" applyNumberFormat="1" applyFont="1" applyFill="1" applyBorder="1" applyAlignment="1" applyProtection="1">
      <alignment horizontal="right"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left" wrapText="1"/>
    </xf>
    <xf numFmtId="0" fontId="19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87" fontId="2" fillId="0" borderId="1" xfId="4" applyFont="1" applyFill="1" applyBorder="1" applyAlignment="1">
      <alignment horizontal="right"/>
    </xf>
    <xf numFmtId="0" fontId="3" fillId="0" borderId="0" xfId="0" applyFont="1" applyFill="1" applyAlignment="1">
      <alignment wrapText="1"/>
    </xf>
    <xf numFmtId="1" fontId="3" fillId="0" borderId="0" xfId="1" applyNumberFormat="1" applyFont="1" applyFill="1" applyBorder="1" applyAlignment="1">
      <alignment horizontal="right" vertical="center" wrapText="1"/>
    </xf>
    <xf numFmtId="0" fontId="3" fillId="0" borderId="0" xfId="1" applyNumberFormat="1" applyFont="1" applyFill="1" applyBorder="1" applyAlignment="1">
      <alignment horizontal="right" vertical="center" wrapText="1"/>
    </xf>
    <xf numFmtId="0" fontId="15" fillId="0" borderId="0" xfId="0" applyFont="1"/>
    <xf numFmtId="0" fontId="1" fillId="0" borderId="1" xfId="0" applyFont="1" applyBorder="1"/>
    <xf numFmtId="0" fontId="23" fillId="0" borderId="1" xfId="0" applyFont="1" applyBorder="1" applyAlignment="1">
      <alignment horizontal="right"/>
    </xf>
    <xf numFmtId="0" fontId="1" fillId="0" borderId="0" xfId="0" applyFont="1"/>
    <xf numFmtId="0" fontId="24" fillId="20" borderId="0" xfId="0" applyFont="1" applyFill="1"/>
    <xf numFmtId="0" fontId="24" fillId="15" borderId="0" xfId="0" applyFont="1" applyFill="1"/>
    <xf numFmtId="0" fontId="24" fillId="27" borderId="0" xfId="0" applyFont="1" applyFill="1"/>
    <xf numFmtId="0" fontId="1" fillId="26" borderId="0" xfId="0" applyFont="1" applyFill="1"/>
    <xf numFmtId="0" fontId="20" fillId="30" borderId="0" xfId="0" applyFont="1" applyFill="1"/>
    <xf numFmtId="0" fontId="0" fillId="11" borderId="12" xfId="0" applyFill="1" applyBorder="1"/>
    <xf numFmtId="0" fontId="0" fillId="0" borderId="13" xfId="0" applyBorder="1"/>
    <xf numFmtId="0" fontId="0" fillId="11" borderId="11" xfId="0" applyFill="1" applyBorder="1"/>
    <xf numFmtId="0" fontId="0" fillId="29" borderId="11" xfId="0" applyFill="1" applyBorder="1"/>
    <xf numFmtId="0" fontId="0" fillId="29" borderId="12" xfId="0" applyFill="1" applyBorder="1"/>
    <xf numFmtId="0" fontId="0" fillId="28" borderId="11" xfId="0" applyFill="1" applyBorder="1"/>
    <xf numFmtId="0" fontId="0" fillId="28" borderId="12" xfId="0" applyFill="1" applyBorder="1"/>
    <xf numFmtId="0" fontId="33" fillId="5" borderId="0" xfId="0" applyFont="1" applyFill="1"/>
    <xf numFmtId="14" fontId="0" fillId="0" borderId="13" xfId="0" applyNumberFormat="1" applyBorder="1"/>
    <xf numFmtId="22" fontId="0" fillId="0" borderId="12" xfId="0" applyNumberFormat="1" applyBorder="1"/>
    <xf numFmtId="22" fontId="0" fillId="0" borderId="12" xfId="0" applyNumberFormat="1" applyBorder="1" applyAlignment="1">
      <alignment horizontal="center"/>
    </xf>
    <xf numFmtId="22" fontId="0" fillId="0" borderId="0" xfId="0" applyNumberFormat="1"/>
    <xf numFmtId="187" fontId="23" fillId="0" borderId="1" xfId="4" applyFont="1" applyBorder="1"/>
    <xf numFmtId="0" fontId="36" fillId="8" borderId="8" xfId="0" applyFont="1" applyFill="1" applyBorder="1"/>
    <xf numFmtId="0" fontId="0" fillId="8" borderId="9" xfId="0" applyFill="1" applyBorder="1"/>
    <xf numFmtId="0" fontId="0" fillId="8" borderId="10" xfId="0" applyFill="1" applyBorder="1"/>
    <xf numFmtId="0" fontId="0" fillId="34" borderId="0" xfId="0" applyFill="1"/>
    <xf numFmtId="0" fontId="18" fillId="34" borderId="0" xfId="0" applyFont="1" applyFill="1"/>
    <xf numFmtId="0" fontId="37" fillId="34" borderId="0" xfId="0" applyFont="1" applyFill="1"/>
    <xf numFmtId="0" fontId="38" fillId="34" borderId="0" xfId="0" applyFont="1" applyFill="1"/>
    <xf numFmtId="22" fontId="14" fillId="0" borderId="12" xfId="0" applyNumberFormat="1" applyFont="1" applyBorder="1"/>
    <xf numFmtId="0" fontId="1" fillId="5" borderId="0" xfId="0" applyFont="1" applyFill="1"/>
    <xf numFmtId="1" fontId="3" fillId="0" borderId="1" xfId="7" applyNumberFormat="1" applyFont="1" applyFill="1" applyBorder="1" applyAlignment="1">
      <alignment horizontal="center"/>
    </xf>
    <xf numFmtId="2" fontId="3" fillId="0" borderId="1" xfId="7" applyNumberFormat="1" applyFont="1" applyFill="1" applyBorder="1" applyAlignment="1">
      <alignment horizontal="right"/>
    </xf>
    <xf numFmtId="0" fontId="39" fillId="0" borderId="1" xfId="0" applyFont="1" applyBorder="1"/>
    <xf numFmtId="0" fontId="39" fillId="4" borderId="1" xfId="0" applyFont="1" applyFill="1" applyBorder="1"/>
    <xf numFmtId="0" fontId="39" fillId="4" borderId="1" xfId="0" applyFont="1" applyFill="1" applyBorder="1" applyAlignment="1">
      <alignment horizontal="center" wrapText="1"/>
    </xf>
    <xf numFmtId="0" fontId="39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22" fillId="5" borderId="1" xfId="0" applyFont="1" applyFill="1" applyBorder="1" applyAlignment="1">
      <alignment horizontal="center" wrapText="1"/>
    </xf>
    <xf numFmtId="0" fontId="22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23" fillId="19" borderId="1" xfId="0" applyFont="1" applyFill="1" applyBorder="1" applyAlignment="1">
      <alignment horizontal="left" wrapText="1"/>
    </xf>
    <xf numFmtId="0" fontId="22" fillId="21" borderId="1" xfId="0" applyFont="1" applyFill="1" applyBorder="1" applyAlignment="1">
      <alignment horizontal="left"/>
    </xf>
    <xf numFmtId="0" fontId="22" fillId="21" borderId="1" xfId="0" applyFont="1" applyFill="1" applyBorder="1" applyAlignment="1">
      <alignment horizontal="center" wrapText="1"/>
    </xf>
    <xf numFmtId="1" fontId="1" fillId="0" borderId="1" xfId="0" applyNumberFormat="1" applyFont="1" applyBorder="1" applyAlignment="1">
      <alignment horizontal="center"/>
    </xf>
    <xf numFmtId="0" fontId="23" fillId="0" borderId="1" xfId="0" applyFont="1" applyBorder="1" applyAlignment="1">
      <alignment horizontal="center"/>
    </xf>
    <xf numFmtId="1" fontId="1" fillId="6" borderId="1" xfId="7" applyNumberFormat="1" applyFont="1" applyFill="1" applyBorder="1" applyAlignment="1">
      <alignment horizontal="center"/>
    </xf>
    <xf numFmtId="2" fontId="1" fillId="5" borderId="1" xfId="7" applyNumberFormat="1" applyFont="1" applyFill="1" applyBorder="1" applyAlignment="1">
      <alignment horizontal="right"/>
    </xf>
    <xf numFmtId="187" fontId="23" fillId="5" borderId="1" xfId="4" applyFont="1" applyFill="1" applyBorder="1" applyAlignment="1">
      <alignment horizontal="right"/>
    </xf>
    <xf numFmtId="191" fontId="23" fillId="0" borderId="1" xfId="4" applyNumberFormat="1" applyFont="1" applyBorder="1" applyAlignment="1">
      <alignment horizontal="center"/>
    </xf>
    <xf numFmtId="190" fontId="40" fillId="13" borderId="1" xfId="4" applyNumberFormat="1" applyFont="1" applyFill="1" applyBorder="1" applyAlignment="1">
      <alignment horizontal="center"/>
    </xf>
    <xf numFmtId="191" fontId="39" fillId="9" borderId="1" xfId="4" applyNumberFormat="1" applyFont="1" applyFill="1" applyBorder="1" applyAlignment="1">
      <alignment horizontal="center"/>
    </xf>
    <xf numFmtId="1" fontId="23" fillId="0" borderId="1" xfId="0" applyNumberFormat="1" applyFont="1" applyBorder="1" applyAlignment="1">
      <alignment horizontal="center"/>
    </xf>
    <xf numFmtId="191" fontId="1" fillId="0" borderId="1" xfId="4" applyNumberFormat="1" applyFont="1" applyBorder="1" applyAlignment="1">
      <alignment horizontal="center"/>
    </xf>
    <xf numFmtId="189" fontId="39" fillId="9" borderId="8" xfId="4" applyNumberFormat="1" applyFont="1" applyFill="1" applyBorder="1" applyAlignment="1"/>
    <xf numFmtId="189" fontId="39" fillId="5" borderId="1" xfId="4" applyNumberFormat="1" applyFont="1" applyFill="1" applyBorder="1" applyAlignment="1"/>
    <xf numFmtId="187" fontId="39" fillId="22" borderId="1" xfId="4" applyFont="1" applyFill="1" applyBorder="1" applyAlignment="1">
      <alignment horizontal="right"/>
    </xf>
    <xf numFmtId="191" fontId="1" fillId="0" borderId="1" xfId="0" applyNumberFormat="1" applyFont="1" applyBorder="1"/>
    <xf numFmtId="187" fontId="43" fillId="0" borderId="1" xfId="4" applyNumberFormat="1" applyFont="1" applyBorder="1"/>
    <xf numFmtId="189" fontId="23" fillId="0" borderId="1" xfId="4" applyNumberFormat="1" applyFont="1" applyBorder="1"/>
    <xf numFmtId="0" fontId="44" fillId="0" borderId="0" xfId="0" applyFont="1"/>
    <xf numFmtId="0" fontId="4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45" fillId="0" borderId="0" xfId="0" applyFont="1" applyAlignment="1">
      <alignment horizontal="center" wrapText="1"/>
    </xf>
    <xf numFmtId="0" fontId="1" fillId="36" borderId="0" xfId="0" applyFont="1" applyFill="1" applyAlignment="1">
      <alignment horizontal="left" wrapText="1"/>
    </xf>
    <xf numFmtId="0" fontId="1" fillId="0" borderId="0" xfId="0" applyFont="1" applyAlignment="1">
      <alignment horizontal="right"/>
    </xf>
    <xf numFmtId="3" fontId="1" fillId="0" borderId="0" xfId="0" applyNumberFormat="1" applyFont="1" applyAlignment="1">
      <alignment horizontal="right"/>
    </xf>
    <xf numFmtId="0" fontId="1" fillId="8" borderId="11" xfId="0" applyFont="1" applyFill="1" applyBorder="1" applyAlignment="1">
      <alignment horizontal="right"/>
    </xf>
    <xf numFmtId="0" fontId="1" fillId="8" borderId="12" xfId="0" applyFont="1" applyFill="1" applyBorder="1"/>
    <xf numFmtId="0" fontId="1" fillId="8" borderId="13" xfId="0" applyFont="1" applyFill="1" applyBorder="1"/>
    <xf numFmtId="0" fontId="1" fillId="17" borderId="0" xfId="0" applyFont="1" applyFill="1"/>
    <xf numFmtId="0" fontId="1" fillId="16" borderId="0" xfId="0" applyFont="1" applyFill="1"/>
    <xf numFmtId="0" fontId="43" fillId="0" borderId="0" xfId="0" applyFont="1"/>
    <xf numFmtId="187" fontId="24" fillId="18" borderId="0" xfId="4" applyFont="1" applyFill="1" applyAlignment="1">
      <alignment horizontal="right" wrapText="1"/>
    </xf>
    <xf numFmtId="0" fontId="39" fillId="0" borderId="0" xfId="0" applyFont="1" applyAlignment="1">
      <alignment horizontal="center"/>
    </xf>
    <xf numFmtId="0" fontId="23" fillId="0" borderId="0" xfId="0" applyFont="1"/>
    <xf numFmtId="0" fontId="24" fillId="0" borderId="0" xfId="0" applyFont="1" applyAlignment="1">
      <alignment horizontal="right"/>
    </xf>
    <xf numFmtId="0" fontId="1" fillId="31" borderId="11" xfId="0" applyFont="1" applyFill="1" applyBorder="1" applyAlignment="1">
      <alignment horizontal="right"/>
    </xf>
    <xf numFmtId="0" fontId="1" fillId="31" borderId="12" xfId="0" applyFont="1" applyFill="1" applyBorder="1"/>
    <xf numFmtId="0" fontId="1" fillId="31" borderId="13" xfId="0" applyFont="1" applyFill="1" applyBorder="1"/>
    <xf numFmtId="0" fontId="1" fillId="18" borderId="0" xfId="0" applyFont="1" applyFill="1" applyAlignment="1">
      <alignment horizontal="center" wrapText="1"/>
    </xf>
    <xf numFmtId="187" fontId="1" fillId="0" borderId="0" xfId="4" applyFont="1"/>
    <xf numFmtId="0" fontId="1" fillId="15" borderId="11" xfId="0" applyFont="1" applyFill="1" applyBorder="1" applyAlignment="1">
      <alignment horizontal="right"/>
    </xf>
    <xf numFmtId="0" fontId="1" fillId="15" borderId="12" xfId="0" applyFont="1" applyFill="1" applyBorder="1"/>
    <xf numFmtId="0" fontId="1" fillId="15" borderId="13" xfId="0" applyFont="1" applyFill="1" applyBorder="1"/>
    <xf numFmtId="0" fontId="1" fillId="0" borderId="0" xfId="0" applyFont="1" applyAlignment="1">
      <alignment horizontal="left" wrapText="1"/>
    </xf>
    <xf numFmtId="0" fontId="1" fillId="32" borderId="14" xfId="0" applyFont="1" applyFill="1" applyBorder="1" applyAlignment="1">
      <alignment horizontal="right"/>
    </xf>
    <xf numFmtId="0" fontId="1" fillId="32" borderId="15" xfId="0" applyFont="1" applyFill="1" applyBorder="1"/>
    <xf numFmtId="0" fontId="1" fillId="32" borderId="16" xfId="0" applyFont="1" applyFill="1" applyBorder="1"/>
    <xf numFmtId="0" fontId="1" fillId="8" borderId="0" xfId="0" applyFont="1" applyFill="1"/>
    <xf numFmtId="0" fontId="1" fillId="3" borderId="0" xfId="0" applyFont="1" applyFill="1"/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/>
    </xf>
    <xf numFmtId="0" fontId="45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left" wrapText="1"/>
    </xf>
    <xf numFmtId="0" fontId="1" fillId="3" borderId="0" xfId="0" applyFont="1" applyFill="1" applyAlignment="1">
      <alignment horizontal="right"/>
    </xf>
    <xf numFmtId="0" fontId="1" fillId="14" borderId="0" xfId="0" applyFont="1" applyFill="1" applyAlignment="1">
      <alignment horizontal="center" vertical="center" wrapText="1"/>
    </xf>
    <xf numFmtId="0" fontId="39" fillId="18" borderId="0" xfId="0" applyFont="1" applyFill="1" applyAlignment="1">
      <alignment vertical="center" wrapText="1"/>
    </xf>
    <xf numFmtId="0" fontId="1" fillId="3" borderId="0" xfId="0" quotePrefix="1" applyFont="1" applyFill="1" applyAlignment="1">
      <alignment horizontal="center"/>
    </xf>
    <xf numFmtId="0" fontId="1" fillId="14" borderId="0" xfId="0" applyFont="1" applyFill="1" applyAlignment="1">
      <alignment horizontal="center" wrapText="1"/>
    </xf>
    <xf numFmtId="0" fontId="24" fillId="3" borderId="0" xfId="0" applyFont="1" applyFill="1" applyAlignment="1">
      <alignment horizontal="center"/>
    </xf>
    <xf numFmtId="0" fontId="1" fillId="22" borderId="0" xfId="0" applyFont="1" applyFill="1" applyAlignment="1">
      <alignment horizontal="right"/>
    </xf>
    <xf numFmtId="0" fontId="1" fillId="25" borderId="0" xfId="0" applyFont="1" applyFill="1" applyAlignment="1">
      <alignment horizontal="center"/>
    </xf>
    <xf numFmtId="0" fontId="24" fillId="26" borderId="0" xfId="0" applyFont="1" applyFill="1"/>
    <xf numFmtId="0" fontId="22" fillId="0" borderId="1" xfId="0" applyFont="1" applyBorder="1" applyAlignment="1">
      <alignment horizontal="left" wrapText="1"/>
    </xf>
    <xf numFmtId="0" fontId="39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left" wrapText="1"/>
    </xf>
    <xf numFmtId="0" fontId="40" fillId="4" borderId="1" xfId="0" applyFont="1" applyFill="1" applyBorder="1" applyAlignment="1">
      <alignment horizontal="center" wrapText="1"/>
    </xf>
    <xf numFmtId="0" fontId="39" fillId="5" borderId="1" xfId="0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center" vertical="top" wrapText="1"/>
    </xf>
    <xf numFmtId="0" fontId="40" fillId="4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39" fillId="7" borderId="1" xfId="0" applyFont="1" applyFill="1" applyBorder="1" applyAlignment="1">
      <alignment horizontal="center" wrapText="1"/>
    </xf>
    <xf numFmtId="0" fontId="40" fillId="8" borderId="1" xfId="0" applyFont="1" applyFill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39" fillId="9" borderId="1" xfId="0" applyFont="1" applyFill="1" applyBorder="1" applyAlignment="1">
      <alignment horizontal="center" vertical="center" wrapText="1"/>
    </xf>
    <xf numFmtId="0" fontId="39" fillId="10" borderId="1" xfId="0" applyFont="1" applyFill="1" applyBorder="1" applyAlignment="1">
      <alignment horizontal="center" vertical="center" wrapText="1"/>
    </xf>
    <xf numFmtId="0" fontId="40" fillId="9" borderId="8" xfId="0" applyFont="1" applyFill="1" applyBorder="1" applyAlignment="1">
      <alignment horizontal="center" vertical="center" wrapText="1"/>
    </xf>
    <xf numFmtId="0" fontId="40" fillId="22" borderId="0" xfId="0" applyFont="1" applyFill="1" applyBorder="1" applyAlignment="1">
      <alignment horizontal="center" wrapText="1"/>
    </xf>
    <xf numFmtId="0" fontId="12" fillId="23" borderId="6" xfId="1" applyFont="1" applyFill="1" applyBorder="1" applyAlignment="1">
      <alignment horizontal="center" wrapText="1"/>
    </xf>
    <xf numFmtId="4" fontId="12" fillId="23" borderId="6" xfId="1" applyNumberFormat="1" applyFont="1" applyFill="1" applyBorder="1" applyAlignment="1">
      <alignment horizontal="center" wrapText="1"/>
    </xf>
    <xf numFmtId="0" fontId="12" fillId="24" borderId="6" xfId="1" applyFont="1" applyFill="1" applyBorder="1" applyAlignment="1">
      <alignment horizontal="center" wrapText="1"/>
    </xf>
    <xf numFmtId="4" fontId="12" fillId="24" borderId="6" xfId="1" applyNumberFormat="1" applyFont="1" applyFill="1" applyBorder="1" applyAlignment="1">
      <alignment horizontal="center" wrapText="1"/>
    </xf>
    <xf numFmtId="0" fontId="1" fillId="18" borderId="0" xfId="0" applyFont="1" applyFill="1" applyAlignment="1">
      <alignment horizontal="center"/>
    </xf>
    <xf numFmtId="0" fontId="1" fillId="8" borderId="1" xfId="0" applyFont="1" applyFill="1" applyBorder="1"/>
    <xf numFmtId="0" fontId="1" fillId="2" borderId="1" xfId="0" applyFont="1" applyFill="1" applyBorder="1"/>
    <xf numFmtId="0" fontId="1" fillId="15" borderId="1" xfId="0" applyFont="1" applyFill="1" applyBorder="1"/>
    <xf numFmtId="0" fontId="1" fillId="27" borderId="1" xfId="0" applyFont="1" applyFill="1" applyBorder="1"/>
    <xf numFmtId="0" fontId="1" fillId="20" borderId="0" xfId="0" applyFont="1" applyFill="1"/>
    <xf numFmtId="0" fontId="22" fillId="0" borderId="1" xfId="0" applyFont="1" applyBorder="1" applyAlignment="1">
      <alignment horizontal="center" wrapText="1"/>
    </xf>
    <xf numFmtId="0" fontId="1" fillId="15" borderId="0" xfId="0" applyFont="1" applyFill="1"/>
    <xf numFmtId="0" fontId="1" fillId="27" borderId="0" xfId="0" applyFont="1" applyFill="1"/>
    <xf numFmtId="0" fontId="1" fillId="5" borderId="0" xfId="0" applyFont="1" applyFill="1" applyAlignment="1">
      <alignment horizontal="right"/>
    </xf>
    <xf numFmtId="0" fontId="1" fillId="5" borderId="0" xfId="0" applyFont="1" applyFill="1" applyBorder="1" applyAlignment="1">
      <alignment horizontal="right"/>
    </xf>
    <xf numFmtId="187" fontId="46" fillId="0" borderId="1" xfId="4" applyFont="1" applyBorder="1"/>
    <xf numFmtId="187" fontId="1" fillId="33" borderId="0" xfId="0" applyNumberFormat="1" applyFont="1" applyFill="1"/>
    <xf numFmtId="187" fontId="24" fillId="35" borderId="0" xfId="0" applyNumberFormat="1" applyFont="1" applyFill="1" applyAlignment="1">
      <alignment horizontal="right"/>
    </xf>
    <xf numFmtId="0" fontId="40" fillId="12" borderId="1" xfId="0" applyFont="1" applyFill="1" applyBorder="1" applyAlignment="1">
      <alignment horizontal="center" vertical="center" wrapText="1"/>
    </xf>
    <xf numFmtId="187" fontId="49" fillId="0" borderId="1" xfId="4" applyFont="1" applyFill="1" applyBorder="1"/>
    <xf numFmtId="187" fontId="2" fillId="0" borderId="1" xfId="4" applyFont="1" applyFill="1" applyBorder="1"/>
    <xf numFmtId="4" fontId="4" fillId="0" borderId="0" xfId="0" applyNumberFormat="1" applyFont="1" applyFill="1" applyAlignment="1">
      <alignment horizontal="center"/>
    </xf>
    <xf numFmtId="4" fontId="10" fillId="0" borderId="0" xfId="3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horizontal="center"/>
    </xf>
    <xf numFmtId="187" fontId="3" fillId="0" borderId="0" xfId="4" applyFont="1" applyFill="1" applyAlignment="1">
      <alignment horizontal="right"/>
    </xf>
    <xf numFmtId="187" fontId="2" fillId="0" borderId="0" xfId="4" applyFont="1" applyFill="1" applyAlignment="1">
      <alignment horizontal="right"/>
    </xf>
    <xf numFmtId="187" fontId="5" fillId="0" borderId="0" xfId="4" applyFont="1" applyFill="1" applyBorder="1" applyAlignment="1">
      <alignment horizontal="right" wrapText="1"/>
    </xf>
    <xf numFmtId="187" fontId="3" fillId="0" borderId="0" xfId="4" applyFont="1" applyFill="1"/>
    <xf numFmtId="4" fontId="9" fillId="0" borderId="6" xfId="1" applyNumberFormat="1" applyFont="1" applyFill="1" applyBorder="1" applyAlignment="1">
      <alignment horizontal="center" wrapText="1"/>
    </xf>
    <xf numFmtId="4" fontId="2" fillId="0" borderId="0" xfId="0" applyNumberFormat="1" applyFont="1" applyFill="1" applyAlignment="1">
      <alignment horizontal="center"/>
    </xf>
    <xf numFmtId="4" fontId="2" fillId="0" borderId="0" xfId="1" applyNumberFormat="1" applyFont="1" applyFill="1" applyAlignment="1">
      <alignment horizontal="center"/>
    </xf>
    <xf numFmtId="4" fontId="2" fillId="0" borderId="0" xfId="1" applyNumberFormat="1" applyFont="1" applyFill="1" applyBorder="1" applyAlignment="1">
      <alignment horizontal="center" wrapText="1"/>
    </xf>
    <xf numFmtId="0" fontId="0" fillId="8" borderId="17" xfId="0" applyFill="1" applyBorder="1" applyAlignment="1">
      <alignment horizontal="center" wrapText="1"/>
    </xf>
    <xf numFmtId="0" fontId="1" fillId="20" borderId="0" xfId="0" applyFont="1" applyFill="1" applyAlignment="1">
      <alignment horizontal="center" wrapText="1"/>
    </xf>
    <xf numFmtId="0" fontId="1" fillId="22" borderId="0" xfId="0" applyFont="1" applyFill="1" applyAlignment="1">
      <alignment horizontal="center" wrapText="1"/>
    </xf>
    <xf numFmtId="187" fontId="24" fillId="8" borderId="11" xfId="0" applyNumberFormat="1" applyFont="1" applyFill="1" applyBorder="1" applyAlignment="1">
      <alignment horizontal="center"/>
    </xf>
    <xf numFmtId="187" fontId="24" fillId="8" borderId="12" xfId="0" applyNumberFormat="1" applyFont="1" applyFill="1" applyBorder="1" applyAlignment="1">
      <alignment horizontal="center"/>
    </xf>
    <xf numFmtId="187" fontId="24" fillId="8" borderId="13" xfId="0" applyNumberFormat="1" applyFont="1" applyFill="1" applyBorder="1" applyAlignment="1">
      <alignment horizontal="center"/>
    </xf>
    <xf numFmtId="187" fontId="24" fillId="31" borderId="11" xfId="0" applyNumberFormat="1" applyFont="1" applyFill="1" applyBorder="1" applyAlignment="1">
      <alignment horizontal="center"/>
    </xf>
    <xf numFmtId="187" fontId="24" fillId="31" borderId="12" xfId="0" applyNumberFormat="1" applyFont="1" applyFill="1" applyBorder="1" applyAlignment="1">
      <alignment horizontal="center"/>
    </xf>
    <xf numFmtId="187" fontId="24" fillId="31" borderId="13" xfId="0" applyNumberFormat="1" applyFont="1" applyFill="1" applyBorder="1" applyAlignment="1">
      <alignment horizontal="center"/>
    </xf>
    <xf numFmtId="187" fontId="24" fillId="15" borderId="11" xfId="0" applyNumberFormat="1" applyFont="1" applyFill="1" applyBorder="1" applyAlignment="1">
      <alignment horizontal="center"/>
    </xf>
    <xf numFmtId="187" fontId="24" fillId="15" borderId="12" xfId="0" applyNumberFormat="1" applyFont="1" applyFill="1" applyBorder="1" applyAlignment="1">
      <alignment horizontal="center"/>
    </xf>
    <xf numFmtId="187" fontId="24" fillId="15" borderId="13" xfId="0" applyNumberFormat="1" applyFont="1" applyFill="1" applyBorder="1" applyAlignment="1">
      <alignment horizontal="center"/>
    </xf>
    <xf numFmtId="187" fontId="24" fillId="32" borderId="11" xfId="4" applyFont="1" applyFill="1" applyBorder="1" applyAlignment="1">
      <alignment horizontal="center"/>
    </xf>
    <xf numFmtId="187" fontId="24" fillId="32" borderId="12" xfId="4" applyFont="1" applyFill="1" applyBorder="1" applyAlignment="1">
      <alignment horizontal="center"/>
    </xf>
    <xf numFmtId="187" fontId="24" fillId="32" borderId="13" xfId="4" applyFont="1" applyFill="1" applyBorder="1" applyAlignment="1">
      <alignment horizontal="center"/>
    </xf>
    <xf numFmtId="0" fontId="11" fillId="0" borderId="3" xfId="1" applyFont="1" applyFill="1" applyBorder="1" applyAlignment="1">
      <alignment horizontal="center" wrapText="1"/>
    </xf>
    <xf numFmtId="0" fontId="9" fillId="0" borderId="2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 applyProtection="1">
      <alignment horizontal="center" vertical="center" wrapText="1"/>
    </xf>
    <xf numFmtId="4" fontId="11" fillId="0" borderId="2" xfId="3" applyNumberFormat="1" applyFont="1" applyFill="1" applyBorder="1" applyAlignment="1" applyProtection="1">
      <alignment horizontal="center" vertical="center" wrapText="1"/>
    </xf>
    <xf numFmtId="4" fontId="11" fillId="0" borderId="5" xfId="3" applyNumberFormat="1" applyFont="1" applyFill="1" applyBorder="1" applyAlignment="1" applyProtection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1" fontId="3" fillId="0" borderId="4" xfId="1" applyNumberFormat="1" applyFont="1" applyFill="1" applyBorder="1" applyAlignment="1">
      <alignment horizontal="center" vertical="center" wrapText="1"/>
    </xf>
    <xf numFmtId="1" fontId="3" fillId="0" borderId="7" xfId="1" applyNumberFormat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wrapText="1"/>
    </xf>
    <xf numFmtId="0" fontId="11" fillId="0" borderId="1" xfId="1" applyNumberFormat="1" applyFont="1" applyFill="1" applyBorder="1" applyAlignment="1">
      <alignment horizontal="center" vertical="center" wrapText="1"/>
    </xf>
    <xf numFmtId="0" fontId="9" fillId="0" borderId="8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 wrapText="1"/>
    </xf>
    <xf numFmtId="0" fontId="10" fillId="0" borderId="5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3" fillId="0" borderId="3" xfId="1" applyNumberFormat="1" applyFont="1" applyFill="1" applyBorder="1" applyAlignment="1">
      <alignment horizontal="center" vertical="center" wrapText="1"/>
    </xf>
    <xf numFmtId="0" fontId="3" fillId="0" borderId="6" xfId="1" applyNumberFormat="1" applyFont="1" applyFill="1" applyBorder="1" applyAlignment="1">
      <alignment horizontal="center" vertical="center" wrapText="1"/>
    </xf>
  </cellXfs>
  <cellStyles count="8">
    <cellStyle name="Comma" xfId="4" builtinId="3"/>
    <cellStyle name="Comma 2" xfId="3"/>
    <cellStyle name="Excel Built-in Normal" xfId="1"/>
    <cellStyle name="Normal" xfId="0" builtinId="0"/>
    <cellStyle name="Normal 2" xfId="6"/>
    <cellStyle name="Normal 3" xfId="7"/>
    <cellStyle name="Normal 4" xfId="2"/>
    <cellStyle name="ปกติ 2" xfId="5"/>
  </cellStyles>
  <dxfs count="0"/>
  <tableStyles count="0" defaultTableStyle="TableStyleMedium2" defaultPivotStyle="PivotStyleMedium9"/>
  <colors>
    <mruColors>
      <color rgb="FF050D0F"/>
      <color rgb="FF82C836"/>
      <color rgb="FFEAC1FF"/>
      <color rgb="FFEDCFD5"/>
      <color rgb="FF96AAF4"/>
      <color rgb="FFF79F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GBox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GBox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2</xdr:row>
          <xdr:rowOff>0</xdr:rowOff>
        </xdr:from>
        <xdr:to>
          <xdr:col>5</xdr:col>
          <xdr:colOff>571500</xdr:colOff>
          <xdr:row>3</xdr:row>
          <xdr:rowOff>200025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ตรวจสอบ Items ที่เป็น Priority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4</xdr:row>
          <xdr:rowOff>95250</xdr:rowOff>
        </xdr:from>
        <xdr:to>
          <xdr:col>11</xdr:col>
          <xdr:colOff>552450</xdr:colOff>
          <xdr:row>6</xdr:row>
          <xdr:rowOff>95250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สร้าง sheet 1 ครั้งแรกสุดของงบประมาณ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190500</xdr:colOff>
          <xdr:row>7</xdr:row>
          <xdr:rowOff>66675</xdr:rowOff>
        </xdr:from>
        <xdr:to>
          <xdr:col>5</xdr:col>
          <xdr:colOff>200025</xdr:colOff>
          <xdr:row>20</xdr:row>
          <xdr:rowOff>104775</xdr:rowOff>
        </xdr:to>
        <xdr:sp macro="" textlink="">
          <xdr:nvSpPr>
            <xdr:cNvPr id="6151" name="Group Box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257175</xdr:colOff>
          <xdr:row>7</xdr:row>
          <xdr:rowOff>142875</xdr:rowOff>
        </xdr:from>
        <xdr:to>
          <xdr:col>15</xdr:col>
          <xdr:colOff>228600</xdr:colOff>
          <xdr:row>24</xdr:row>
          <xdr:rowOff>66675</xdr:rowOff>
        </xdr:to>
        <xdr:sp macro="" textlink="">
          <xdr:nvSpPr>
            <xdr:cNvPr id="6153" name="Group Box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485775</xdr:colOff>
          <xdr:row>17</xdr:row>
          <xdr:rowOff>114300</xdr:rowOff>
        </xdr:from>
        <xdr:to>
          <xdr:col>12</xdr:col>
          <xdr:colOff>266700</xdr:colOff>
          <xdr:row>20</xdr:row>
          <xdr:rowOff>28575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สรุปแผนซื้อจริง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238125</xdr:colOff>
          <xdr:row>21</xdr:row>
          <xdr:rowOff>28575</xdr:rowOff>
        </xdr:from>
        <xdr:to>
          <xdr:col>8</xdr:col>
          <xdr:colOff>981075</xdr:colOff>
          <xdr:row>25</xdr:row>
          <xdr:rowOff>104775</xdr:rowOff>
        </xdr:to>
        <xdr:sp macro="" textlink="">
          <xdr:nvSpPr>
            <xdr:cNvPr id="6167" name="Group Box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29</xdr:row>
          <xdr:rowOff>161925</xdr:rowOff>
        </xdr:from>
        <xdr:to>
          <xdr:col>12</xdr:col>
          <xdr:colOff>314325</xdr:colOff>
          <xdr:row>31</xdr:row>
          <xdr:rowOff>0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ลงเวลาแก้ไข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180975</xdr:colOff>
          <xdr:row>31</xdr:row>
          <xdr:rowOff>19050</xdr:rowOff>
        </xdr:from>
        <xdr:to>
          <xdr:col>12</xdr:col>
          <xdr:colOff>323850</xdr:colOff>
          <xdr:row>32</xdr:row>
          <xdr:rowOff>47625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ลงเวลาแก้ไข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32</xdr:row>
          <xdr:rowOff>57150</xdr:rowOff>
        </xdr:from>
        <xdr:to>
          <xdr:col>12</xdr:col>
          <xdr:colOff>314325</xdr:colOff>
          <xdr:row>33</xdr:row>
          <xdr:rowOff>85725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ลงเวลาแก้ไข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466725</xdr:colOff>
          <xdr:row>7</xdr:row>
          <xdr:rowOff>57150</xdr:rowOff>
        </xdr:from>
        <xdr:to>
          <xdr:col>8</xdr:col>
          <xdr:colOff>933450</xdr:colOff>
          <xdr:row>20</xdr:row>
          <xdr:rowOff>152400</xdr:rowOff>
        </xdr:to>
        <xdr:sp macro="" textlink="">
          <xdr:nvSpPr>
            <xdr:cNvPr id="6172" name="Group Box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</xdr:col>
      <xdr:colOff>430293</xdr:colOff>
      <xdr:row>5</xdr:row>
      <xdr:rowOff>251910</xdr:rowOff>
    </xdr:from>
    <xdr:ext cx="2320764" cy="385298"/>
    <xdr:sp macro="" textlink="">
      <xdr:nvSpPr>
        <xdr:cNvPr id="2" name="Rectangle 1"/>
        <xdr:cNvSpPr/>
      </xdr:nvSpPr>
      <xdr:spPr>
        <a:xfrm>
          <a:off x="1090693" y="1261560"/>
          <a:ext cx="2320764" cy="38529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th-TH" sz="1800" b="1" cap="all" spc="0">
              <a:ln/>
              <a:solidFill>
                <a:srgbClr val="050D0F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จัดการข้อมูลเบี้องต้น</a:t>
          </a:r>
          <a:endParaRPr lang="en-US" sz="1800" b="1" cap="all" spc="0">
            <a:ln/>
            <a:solidFill>
              <a:srgbClr val="050D0F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  <xdr:oneCellAnchor>
    <xdr:from>
      <xdr:col>6</xdr:col>
      <xdr:colOff>74720</xdr:colOff>
      <xdr:row>5</xdr:row>
      <xdr:rowOff>266700</xdr:rowOff>
    </xdr:from>
    <xdr:ext cx="1726819" cy="385298"/>
    <xdr:sp macro="" textlink="">
      <xdr:nvSpPr>
        <xdr:cNvPr id="27" name="Rectangle 26"/>
        <xdr:cNvSpPr/>
      </xdr:nvSpPr>
      <xdr:spPr>
        <a:xfrm>
          <a:off x="4183170" y="1276350"/>
          <a:ext cx="1726819" cy="385298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th-TH" sz="1800" b="1" cap="all" spc="0">
              <a:ln/>
              <a:solidFill>
                <a:srgbClr val="82C836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ระบบตรวจสอบ</a:t>
          </a:r>
          <a:endParaRPr lang="en-US" sz="1800" b="1" cap="all" spc="0">
            <a:ln/>
            <a:solidFill>
              <a:srgbClr val="82C836"/>
            </a:solidFill>
            <a:effectLst>
              <a:outerShdw blurRad="19685" dist="12700" dir="5400000" algn="tl" rotWithShape="0">
                <a:schemeClr val="accent1">
                  <a:satMod val="130000"/>
                  <a:alpha val="60000"/>
                </a:schemeClr>
              </a:outerShdw>
              <a:reflection blurRad="10000" stA="55000" endPos="48000" dist="500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447675</xdr:colOff>
          <xdr:row>1</xdr:row>
          <xdr:rowOff>38100</xdr:rowOff>
        </xdr:from>
        <xdr:to>
          <xdr:col>26</xdr:col>
          <xdr:colOff>76200</xdr:colOff>
          <xdr:row>3</xdr:row>
          <xdr:rowOff>76200</xdr:rowOff>
        </xdr:to>
        <xdr:sp macro="" textlink="">
          <xdr:nvSpPr>
            <xdr:cNvPr id="3737" name="Button 665" hidden="1">
              <a:extLst>
                <a:ext uri="{63B3BB69-23CF-44E3-9099-C40C66FF867C}">
                  <a14:compatExt spid="_x0000_s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ปรับข้อมูลไตรมาส2ก่อนปรับแผนแผนงวด3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19050</xdr:colOff>
          <xdr:row>1</xdr:row>
          <xdr:rowOff>38100</xdr:rowOff>
        </xdr:from>
        <xdr:to>
          <xdr:col>29</xdr:col>
          <xdr:colOff>419100</xdr:colOff>
          <xdr:row>3</xdr:row>
          <xdr:rowOff>76200</xdr:rowOff>
        </xdr:to>
        <xdr:sp macro="" textlink="">
          <xdr:nvSpPr>
            <xdr:cNvPr id="3738" name="Button 666" hidden="1">
              <a:extLst>
                <a:ext uri="{63B3BB69-23CF-44E3-9099-C40C66FF867C}">
                  <a14:compatExt spid="_x0000_s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ปรับข้อมูลไตรมาส3ก่อนปรับแผนแผนงวด4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28575</xdr:colOff>
          <xdr:row>0</xdr:row>
          <xdr:rowOff>209550</xdr:rowOff>
        </xdr:from>
        <xdr:to>
          <xdr:col>17</xdr:col>
          <xdr:colOff>133350</xdr:colOff>
          <xdr:row>3</xdr:row>
          <xdr:rowOff>38100</xdr:rowOff>
        </xdr:to>
        <xdr:sp macro="" textlink="">
          <xdr:nvSpPr>
            <xdr:cNvPr id="121816" name="Button 3032" hidden="1">
              <a:extLst>
                <a:ext uri="{63B3BB69-23CF-44E3-9099-C40C66FF867C}">
                  <a14:compatExt spid="_x0000_s12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9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กรองสินค้าที่ซื้อปีนี้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152400</xdr:colOff>
          <xdr:row>0</xdr:row>
          <xdr:rowOff>209550</xdr:rowOff>
        </xdr:from>
        <xdr:to>
          <xdr:col>18</xdr:col>
          <xdr:colOff>266700</xdr:colOff>
          <xdr:row>3</xdr:row>
          <xdr:rowOff>28575</xdr:rowOff>
        </xdr:to>
        <xdr:sp macro="" textlink="">
          <xdr:nvSpPr>
            <xdr:cNvPr id="121817" name="Button 3033" hidden="1">
              <a:extLst>
                <a:ext uri="{63B3BB69-23CF-44E3-9099-C40C66FF867C}">
                  <a14:compatExt spid="_x0000_s12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9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ยกเลิกการกรอง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1962150</xdr:colOff>
          <xdr:row>1</xdr:row>
          <xdr:rowOff>161925</xdr:rowOff>
        </xdr:from>
        <xdr:to>
          <xdr:col>1</xdr:col>
          <xdr:colOff>3371850</xdr:colOff>
          <xdr:row>3</xdr:row>
          <xdr:rowOff>28575</xdr:rowOff>
        </xdr:to>
        <xdr:sp macro="" textlink="">
          <xdr:nvSpPr>
            <xdr:cNvPr id="217798" name="Button 3782" hidden="1">
              <a:extLst>
                <a:ext uri="{63B3BB69-23CF-44E3-9099-C40C66FF867C}">
                  <a14:compatExt spid="_x0000_s217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0" rIns="54864" bIns="54864" anchor="b" upright="1"/>
            <a:lstStyle/>
            <a:p>
              <a:pPr algn="ctr" rtl="0">
                <a:defRPr sz="1000"/>
              </a:pPr>
              <a:r>
                <a:rPr lang="th-TH" sz="2000" b="1" i="1" u="none" strike="noStrike" baseline="-25000">
                  <a:solidFill>
                    <a:srgbClr val="339966"/>
                  </a:solidFill>
                  <a:latin typeface="Snap ITC"/>
                </a:rPr>
                <a:t>Help for </a:t>
              </a:r>
              <a:r>
                <a:rPr lang="th-TH" sz="2000" b="1" i="1" u="none" strike="noStrike" baseline="-2500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ตู๋นนี่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561975</xdr:colOff>
          <xdr:row>40</xdr:row>
          <xdr:rowOff>85725</xdr:rowOff>
        </xdr:from>
        <xdr:to>
          <xdr:col>5</xdr:col>
          <xdr:colOff>0</xdr:colOff>
          <xdr:row>42</xdr:row>
          <xdr:rowOff>152400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ปรับข้อมูล6เดือนก่อนปรับแผนแผนงวด3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444500</xdr:colOff>
      <xdr:row>32</xdr:row>
      <xdr:rowOff>44450</xdr:rowOff>
    </xdr:from>
    <xdr:to>
      <xdr:col>6</xdr:col>
      <xdr:colOff>6350</xdr:colOff>
      <xdr:row>36</xdr:row>
      <xdr:rowOff>101600</xdr:rowOff>
    </xdr:to>
    <xdr:sp macro="" textlink="">
      <xdr:nvSpPr>
        <xdr:cNvPr id="3" name="Right Brace 2"/>
        <xdr:cNvSpPr/>
      </xdr:nvSpPr>
      <xdr:spPr>
        <a:xfrm>
          <a:off x="3746500" y="57340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552450</xdr:colOff>
          <xdr:row>44</xdr:row>
          <xdr:rowOff>76200</xdr:rowOff>
        </xdr:from>
        <xdr:to>
          <xdr:col>5</xdr:col>
          <xdr:colOff>0</xdr:colOff>
          <xdr:row>46</xdr:row>
          <xdr:rowOff>142875</xdr:rowOff>
        </xdr:to>
        <xdr:sp macro="" textlink="">
          <xdr:nvSpPr>
            <xdr:cNvPr id="88066" name="Button 2" hidden="1">
              <a:extLst>
                <a:ext uri="{63B3BB69-23CF-44E3-9099-C40C66FF867C}">
                  <a14:compatExt spid="_x0000_s88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ปรับข้อมูลไตรมาส3ก่อนปรับแผนแผนงวด4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520700</xdr:colOff>
      <xdr:row>43</xdr:row>
      <xdr:rowOff>146050</xdr:rowOff>
    </xdr:from>
    <xdr:to>
      <xdr:col>6</xdr:col>
      <xdr:colOff>82550</xdr:colOff>
      <xdr:row>48</xdr:row>
      <xdr:rowOff>25400</xdr:rowOff>
    </xdr:to>
    <xdr:sp macro="" textlink="">
      <xdr:nvSpPr>
        <xdr:cNvPr id="5" name="Right Brace 4"/>
        <xdr:cNvSpPr/>
      </xdr:nvSpPr>
      <xdr:spPr>
        <a:xfrm>
          <a:off x="3822700" y="77914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295275</xdr:colOff>
          <xdr:row>40</xdr:row>
          <xdr:rowOff>123825</xdr:rowOff>
        </xdr:from>
        <xdr:to>
          <xdr:col>13</xdr:col>
          <xdr:colOff>0</xdr:colOff>
          <xdr:row>42</xdr:row>
          <xdr:rowOff>123825</xdr:rowOff>
        </xdr:to>
        <xdr:sp macro="" textlink="">
          <xdr:nvSpPr>
            <xdr:cNvPr id="88067" name="Button 3" hidden="1">
              <a:extLst>
                <a:ext uri="{63B3BB69-23CF-44E3-9099-C40C66FF867C}">
                  <a14:compatExt spid="_x0000_s88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AI ปรับแผนไตรมาส2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355600</xdr:colOff>
      <xdr:row>39</xdr:row>
      <xdr:rowOff>44450</xdr:rowOff>
    </xdr:from>
    <xdr:to>
      <xdr:col>13</xdr:col>
      <xdr:colOff>577850</xdr:colOff>
      <xdr:row>43</xdr:row>
      <xdr:rowOff>101600</xdr:rowOff>
    </xdr:to>
    <xdr:sp macro="" textlink="">
      <xdr:nvSpPr>
        <xdr:cNvPr id="7" name="Right Brace 6"/>
        <xdr:cNvSpPr/>
      </xdr:nvSpPr>
      <xdr:spPr>
        <a:xfrm>
          <a:off x="8940800" y="69786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314325</xdr:colOff>
          <xdr:row>45</xdr:row>
          <xdr:rowOff>38100</xdr:rowOff>
        </xdr:from>
        <xdr:to>
          <xdr:col>13</xdr:col>
          <xdr:colOff>19050</xdr:colOff>
          <xdr:row>47</xdr:row>
          <xdr:rowOff>28575</xdr:rowOff>
        </xdr:to>
        <xdr:sp macro="" textlink="">
          <xdr:nvSpPr>
            <xdr:cNvPr id="88068" name="Button 4" hidden="1">
              <a:extLst>
                <a:ext uri="{63B3BB69-23CF-44E3-9099-C40C66FF867C}">
                  <a14:compatExt spid="_x0000_s88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AI ปรับแผนไตรมาส3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374650</xdr:colOff>
      <xdr:row>43</xdr:row>
      <xdr:rowOff>139700</xdr:rowOff>
    </xdr:from>
    <xdr:to>
      <xdr:col>13</xdr:col>
      <xdr:colOff>596900</xdr:colOff>
      <xdr:row>48</xdr:row>
      <xdr:rowOff>19050</xdr:rowOff>
    </xdr:to>
    <xdr:sp macro="" textlink="">
      <xdr:nvSpPr>
        <xdr:cNvPr id="9" name="Right Brace 8"/>
        <xdr:cNvSpPr/>
      </xdr:nvSpPr>
      <xdr:spPr>
        <a:xfrm>
          <a:off x="8959850" y="778510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 editAs="oneCell">
    <xdr:from>
      <xdr:col>7</xdr:col>
      <xdr:colOff>565150</xdr:colOff>
      <xdr:row>58</xdr:row>
      <xdr:rowOff>57150</xdr:rowOff>
    </xdr:from>
    <xdr:to>
      <xdr:col>11</xdr:col>
      <xdr:colOff>622300</xdr:colOff>
      <xdr:row>75</xdr:row>
      <xdr:rowOff>95250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87950" y="10369550"/>
          <a:ext cx="2698750" cy="306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200025</xdr:colOff>
          <xdr:row>35</xdr:row>
          <xdr:rowOff>9525</xdr:rowOff>
        </xdr:from>
        <xdr:to>
          <xdr:col>12</xdr:col>
          <xdr:colOff>638175</xdr:colOff>
          <xdr:row>37</xdr:row>
          <xdr:rowOff>104775</xdr:rowOff>
        </xdr:to>
        <xdr:sp macro="" textlink="">
          <xdr:nvSpPr>
            <xdr:cNvPr id="88069" name="Button 5" hidden="1">
              <a:extLst>
                <a:ext uri="{63B3BB69-23CF-44E3-9099-C40C66FF867C}">
                  <a14:compatExt spid="_x0000_s88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AI จัดทำแผนประจำปี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342900</xdr:colOff>
      <xdr:row>34</xdr:row>
      <xdr:rowOff>6350</xdr:rowOff>
    </xdr:from>
    <xdr:to>
      <xdr:col>13</xdr:col>
      <xdr:colOff>565150</xdr:colOff>
      <xdr:row>38</xdr:row>
      <xdr:rowOff>63500</xdr:rowOff>
    </xdr:to>
    <xdr:sp macro="" textlink="">
      <xdr:nvSpPr>
        <xdr:cNvPr id="12" name="Right Brace 11"/>
        <xdr:cNvSpPr/>
      </xdr:nvSpPr>
      <xdr:spPr>
        <a:xfrm>
          <a:off x="8928100" y="60515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584200</xdr:colOff>
      <xdr:row>71</xdr:row>
      <xdr:rowOff>31750</xdr:rowOff>
    </xdr:from>
    <xdr:to>
      <xdr:col>7</xdr:col>
      <xdr:colOff>609600</xdr:colOff>
      <xdr:row>71</xdr:row>
      <xdr:rowOff>31750</xdr:rowOff>
    </xdr:to>
    <xdr:cxnSp macro="">
      <xdr:nvCxnSpPr>
        <xdr:cNvPr id="13" name="Straight Arrow Connector 12"/>
        <xdr:cNvCxnSpPr/>
      </xdr:nvCxnSpPr>
      <xdr:spPr>
        <a:xfrm>
          <a:off x="4546600" y="12655550"/>
          <a:ext cx="68580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107950</xdr:colOff>
      <xdr:row>68</xdr:row>
      <xdr:rowOff>127000</xdr:rowOff>
    </xdr:from>
    <xdr:to>
      <xdr:col>6</xdr:col>
      <xdr:colOff>596900</xdr:colOff>
      <xdr:row>73</xdr:row>
      <xdr:rowOff>107950</xdr:rowOff>
    </xdr:to>
    <xdr:sp macro="" textlink="">
      <xdr:nvSpPr>
        <xdr:cNvPr id="14" name="TextBox 13"/>
        <xdr:cNvSpPr txBox="1"/>
      </xdr:nvSpPr>
      <xdr:spPr>
        <a:xfrm>
          <a:off x="2749550" y="12217400"/>
          <a:ext cx="1809750" cy="869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add "Y" symbol to sheet1 J7:J500 and show comment Holdingbuy items</a:t>
          </a:r>
          <a:endParaRPr lang="th-TH" sz="1100"/>
        </a:p>
      </xdr:txBody>
    </xdr:sp>
    <xdr:clientData/>
  </xdr:twoCellAnchor>
  <xdr:twoCellAnchor>
    <xdr:from>
      <xdr:col>9</xdr:col>
      <xdr:colOff>38100</xdr:colOff>
      <xdr:row>65</xdr:row>
      <xdr:rowOff>63500</xdr:rowOff>
    </xdr:from>
    <xdr:to>
      <xdr:col>13</xdr:col>
      <xdr:colOff>463550</xdr:colOff>
      <xdr:row>65</xdr:row>
      <xdr:rowOff>107950</xdr:rowOff>
    </xdr:to>
    <xdr:cxnSp macro="">
      <xdr:nvCxnSpPr>
        <xdr:cNvPr id="15" name="Straight Arrow Connector 14"/>
        <xdr:cNvCxnSpPr/>
      </xdr:nvCxnSpPr>
      <xdr:spPr>
        <a:xfrm flipV="1">
          <a:off x="5981700" y="11620500"/>
          <a:ext cx="3067050" cy="44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590550</xdr:colOff>
      <xdr:row>65</xdr:row>
      <xdr:rowOff>31750</xdr:rowOff>
    </xdr:from>
    <xdr:to>
      <xdr:col>16</xdr:col>
      <xdr:colOff>177800</xdr:colOff>
      <xdr:row>69</xdr:row>
      <xdr:rowOff>76200</xdr:rowOff>
    </xdr:to>
    <xdr:sp macro="" textlink="">
      <xdr:nvSpPr>
        <xdr:cNvPr id="16" name="TextBox 15"/>
        <xdr:cNvSpPr txBox="1"/>
      </xdr:nvSpPr>
      <xdr:spPr>
        <a:xfrm>
          <a:off x="9093200" y="11588750"/>
          <a:ext cx="1568450" cy="755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help show  name of</a:t>
          </a:r>
          <a:r>
            <a:rPr lang="en-US" sz="1100" baseline="0"/>
            <a:t> Items  </a:t>
          </a:r>
          <a:r>
            <a:rPr lang="en-US" sz="1100"/>
            <a:t>in colunm S by</a:t>
          </a:r>
        </a:p>
        <a:p>
          <a:r>
            <a:rPr lang="en-US" sz="1100"/>
            <a:t>Comment</a:t>
          </a:r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34</xdr:row>
          <xdr:rowOff>85725</xdr:rowOff>
        </xdr:from>
        <xdr:to>
          <xdr:col>5</xdr:col>
          <xdr:colOff>438150</xdr:colOff>
          <xdr:row>37</xdr:row>
          <xdr:rowOff>19050</xdr:rowOff>
        </xdr:to>
        <xdr:sp macro="" textlink="">
          <xdr:nvSpPr>
            <xdr:cNvPr id="88070" name="Button 6" hidden="1">
              <a:extLst>
                <a:ext uri="{63B3BB69-23CF-44E3-9099-C40C66FF867C}">
                  <a14:compatExt spid="_x0000_s88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สร้าง sheet 1 ครั้งแรกสุดของงบประมาณ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520700</xdr:colOff>
      <xdr:row>38</xdr:row>
      <xdr:rowOff>158750</xdr:rowOff>
    </xdr:from>
    <xdr:to>
      <xdr:col>6</xdr:col>
      <xdr:colOff>82550</xdr:colOff>
      <xdr:row>43</xdr:row>
      <xdr:rowOff>38100</xdr:rowOff>
    </xdr:to>
    <xdr:sp macro="" textlink="">
      <xdr:nvSpPr>
        <xdr:cNvPr id="18" name="Right Brace 17"/>
        <xdr:cNvSpPr/>
      </xdr:nvSpPr>
      <xdr:spPr>
        <a:xfrm>
          <a:off x="3822700" y="69151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488950</xdr:colOff>
      <xdr:row>52</xdr:row>
      <xdr:rowOff>171450</xdr:rowOff>
    </xdr:from>
    <xdr:to>
      <xdr:col>14</xdr:col>
      <xdr:colOff>50800</xdr:colOff>
      <xdr:row>57</xdr:row>
      <xdr:rowOff>50800</xdr:rowOff>
    </xdr:to>
    <xdr:sp macro="" textlink="">
      <xdr:nvSpPr>
        <xdr:cNvPr id="19" name="Right Brace 18"/>
        <xdr:cNvSpPr/>
      </xdr:nvSpPr>
      <xdr:spPr>
        <a:xfrm>
          <a:off x="9074150" y="941705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200025</xdr:colOff>
          <xdr:row>54</xdr:row>
          <xdr:rowOff>38100</xdr:rowOff>
        </xdr:from>
        <xdr:to>
          <xdr:col>13</xdr:col>
          <xdr:colOff>438150</xdr:colOff>
          <xdr:row>56</xdr:row>
          <xdr:rowOff>85725</xdr:rowOff>
        </xdr:to>
        <xdr:sp macro="" textlink="">
          <xdr:nvSpPr>
            <xdr:cNvPr id="88071" name="Button 7" hidden="1">
              <a:extLst>
                <a:ext uri="{63B3BB69-23CF-44E3-9099-C40C66FF867C}">
                  <a14:compatExt spid="_x0000_s88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ปรับปรุง comment รายการจัดซื้อรวม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438150</xdr:colOff>
          <xdr:row>50</xdr:row>
          <xdr:rowOff>28575</xdr:rowOff>
        </xdr:from>
        <xdr:to>
          <xdr:col>13</xdr:col>
          <xdr:colOff>390525</xdr:colOff>
          <xdr:row>52</xdr:row>
          <xdr:rowOff>28575</xdr:rowOff>
        </xdr:to>
        <xdr:sp macro="" textlink="">
          <xdr:nvSpPr>
            <xdr:cNvPr id="88072" name="Button 8" hidden="1">
              <a:extLst>
                <a:ext uri="{63B3BB69-23CF-44E3-9099-C40C66FF867C}">
                  <a14:compatExt spid="_x0000_s88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ลงข้อมูลการจัดซื้อร่วมตามปีงบ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390525</xdr:colOff>
          <xdr:row>50</xdr:row>
          <xdr:rowOff>47625</xdr:rowOff>
        </xdr:from>
        <xdr:to>
          <xdr:col>5</xdr:col>
          <xdr:colOff>123825</xdr:colOff>
          <xdr:row>52</xdr:row>
          <xdr:rowOff>9525</xdr:rowOff>
        </xdr:to>
        <xdr:sp macro="" textlink="">
          <xdr:nvSpPr>
            <xdr:cNvPr id="88073" name="Button 9" hidden="1">
              <a:extLst>
                <a:ext uri="{63B3BB69-23CF-44E3-9099-C40C66FF867C}">
                  <a14:compatExt spid="_x0000_s88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FF"/>
                  </a:solidFill>
                  <a:latin typeface="Tahoma"/>
                  <a:ea typeface="Tahoma"/>
                  <a:cs typeface="Tahoma"/>
                </a:rPr>
                <a:t>ตรวจสอบ Stock ที่มีของ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355600</xdr:colOff>
      <xdr:row>49</xdr:row>
      <xdr:rowOff>25400</xdr:rowOff>
    </xdr:from>
    <xdr:to>
      <xdr:col>5</xdr:col>
      <xdr:colOff>577850</xdr:colOff>
      <xdr:row>53</xdr:row>
      <xdr:rowOff>82550</xdr:rowOff>
    </xdr:to>
    <xdr:sp macro="" textlink="">
      <xdr:nvSpPr>
        <xdr:cNvPr id="23" name="Right Brace 22"/>
        <xdr:cNvSpPr/>
      </xdr:nvSpPr>
      <xdr:spPr>
        <a:xfrm>
          <a:off x="3657600" y="8737600"/>
          <a:ext cx="222250" cy="76835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342900</xdr:colOff>
          <xdr:row>54</xdr:row>
          <xdr:rowOff>38100</xdr:rowOff>
        </xdr:from>
        <xdr:to>
          <xdr:col>4</xdr:col>
          <xdr:colOff>647700</xdr:colOff>
          <xdr:row>56</xdr:row>
          <xdr:rowOff>28575</xdr:rowOff>
        </xdr:to>
        <xdr:sp macro="" textlink="">
          <xdr:nvSpPr>
            <xdr:cNvPr id="88074" name="Button 10" hidden="1">
              <a:extLst>
                <a:ext uri="{63B3BB69-23CF-44E3-9099-C40C66FF867C}">
                  <a14:compatExt spid="_x0000_s88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ส่งMail ให้ผู้ดูแลคลัง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38100</xdr:colOff>
      <xdr:row>54</xdr:row>
      <xdr:rowOff>0</xdr:rowOff>
    </xdr:from>
    <xdr:to>
      <xdr:col>5</xdr:col>
      <xdr:colOff>203200</xdr:colOff>
      <xdr:row>57</xdr:row>
      <xdr:rowOff>25400</xdr:rowOff>
    </xdr:to>
    <xdr:sp macro="" textlink="">
      <xdr:nvSpPr>
        <xdr:cNvPr id="25" name="Right Brace 24"/>
        <xdr:cNvSpPr/>
      </xdr:nvSpPr>
      <xdr:spPr>
        <a:xfrm>
          <a:off x="3340100" y="9601200"/>
          <a:ext cx="165100" cy="55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133350</xdr:colOff>
          <xdr:row>57</xdr:row>
          <xdr:rowOff>171450</xdr:rowOff>
        </xdr:from>
        <xdr:to>
          <xdr:col>4</xdr:col>
          <xdr:colOff>638175</xdr:colOff>
          <xdr:row>61</xdr:row>
          <xdr:rowOff>9525</xdr:rowOff>
        </xdr:to>
        <xdr:sp macro="" textlink="">
          <xdr:nvSpPr>
            <xdr:cNvPr id="88075" name="Button 11" hidden="1">
              <a:extLst>
                <a:ext uri="{63B3BB69-23CF-44E3-9099-C40C66FF867C}">
                  <a14:compatExt spid="_x0000_s88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ส่งแผนประจำปีให้ผู้ดูแล ssjEXPORT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63</xdr:row>
          <xdr:rowOff>38100</xdr:rowOff>
        </xdr:from>
        <xdr:to>
          <xdr:col>5</xdr:col>
          <xdr:colOff>19050</xdr:colOff>
          <xdr:row>66</xdr:row>
          <xdr:rowOff>47625</xdr:rowOff>
        </xdr:to>
        <xdr:sp macro="" textlink="">
          <xdr:nvSpPr>
            <xdr:cNvPr id="88076" name="Button 12" hidden="1">
              <a:extLst>
                <a:ext uri="{63B3BB69-23CF-44E3-9099-C40C66FF867C}">
                  <a14:compatExt spid="_x0000_s88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ส่งแผนประจำปีให้ผู้ดูแล Adjust_6M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101600</xdr:colOff>
      <xdr:row>58</xdr:row>
      <xdr:rowOff>19050</xdr:rowOff>
    </xdr:from>
    <xdr:to>
      <xdr:col>5</xdr:col>
      <xdr:colOff>266700</xdr:colOff>
      <xdr:row>61</xdr:row>
      <xdr:rowOff>44450</xdr:rowOff>
    </xdr:to>
    <xdr:sp macro="" textlink="">
      <xdr:nvSpPr>
        <xdr:cNvPr id="28" name="Right Brace 27"/>
        <xdr:cNvSpPr/>
      </xdr:nvSpPr>
      <xdr:spPr>
        <a:xfrm>
          <a:off x="3403600" y="10331450"/>
          <a:ext cx="165100" cy="55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</xdr:col>
      <xdr:colOff>101600</xdr:colOff>
      <xdr:row>62</xdr:row>
      <xdr:rowOff>127000</xdr:rowOff>
    </xdr:from>
    <xdr:to>
      <xdr:col>5</xdr:col>
      <xdr:colOff>266700</xdr:colOff>
      <xdr:row>65</xdr:row>
      <xdr:rowOff>152400</xdr:rowOff>
    </xdr:to>
    <xdr:sp macro="" textlink="">
      <xdr:nvSpPr>
        <xdr:cNvPr id="29" name="Right Brace 28"/>
        <xdr:cNvSpPr/>
      </xdr:nvSpPr>
      <xdr:spPr>
        <a:xfrm>
          <a:off x="3403600" y="11150600"/>
          <a:ext cx="165100" cy="55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76</xdr:row>
          <xdr:rowOff>28575</xdr:rowOff>
        </xdr:from>
        <xdr:to>
          <xdr:col>4</xdr:col>
          <xdr:colOff>142875</xdr:colOff>
          <xdr:row>79</xdr:row>
          <xdr:rowOff>38100</xdr:rowOff>
        </xdr:to>
        <xdr:sp macro="" textlink="">
          <xdr:nvSpPr>
            <xdr:cNvPr id="88077" name="Button 13" hidden="1">
              <a:extLst>
                <a:ext uri="{63B3BB69-23CF-44E3-9099-C40C66FF867C}">
                  <a14:compatExt spid="_x0000_s88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FF"/>
                  </a:solidFill>
                  <a:latin typeface="Tahoma"/>
                  <a:ea typeface="Tahoma"/>
                  <a:cs typeface="Tahoma"/>
                </a:rPr>
                <a:t>ส่งแผนประจำปีให้ผู้ดูแล Adjust_Q3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222250</xdr:colOff>
      <xdr:row>75</xdr:row>
      <xdr:rowOff>165100</xdr:rowOff>
    </xdr:from>
    <xdr:to>
      <xdr:col>4</xdr:col>
      <xdr:colOff>387350</xdr:colOff>
      <xdr:row>79</xdr:row>
      <xdr:rowOff>12700</xdr:rowOff>
    </xdr:to>
    <xdr:sp macro="" textlink="">
      <xdr:nvSpPr>
        <xdr:cNvPr id="31" name="Right Brace 30"/>
        <xdr:cNvSpPr/>
      </xdr:nvSpPr>
      <xdr:spPr>
        <a:xfrm>
          <a:off x="2863850" y="13500100"/>
          <a:ext cx="165100" cy="55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295275</xdr:colOff>
          <xdr:row>81</xdr:row>
          <xdr:rowOff>47625</xdr:rowOff>
        </xdr:from>
        <xdr:to>
          <xdr:col>4</xdr:col>
          <xdr:colOff>114300</xdr:colOff>
          <xdr:row>83</xdr:row>
          <xdr:rowOff>47625</xdr:rowOff>
        </xdr:to>
        <xdr:sp macro="" textlink="">
          <xdr:nvSpPr>
            <xdr:cNvPr id="88078" name="Button 14" hidden="1">
              <a:extLst>
                <a:ext uri="{63B3BB69-23CF-44E3-9099-C40C66FF867C}">
                  <a14:compatExt spid="_x0000_s88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ตรวจสอบ Items ที่เป็น Priority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250825</xdr:colOff>
      <xdr:row>89</xdr:row>
      <xdr:rowOff>98425</xdr:rowOff>
    </xdr:from>
    <xdr:to>
      <xdr:col>6</xdr:col>
      <xdr:colOff>415925</xdr:colOff>
      <xdr:row>92</xdr:row>
      <xdr:rowOff>123825</xdr:rowOff>
    </xdr:to>
    <xdr:sp macro="" textlink="">
      <xdr:nvSpPr>
        <xdr:cNvPr id="33" name="Right Brace 32"/>
        <xdr:cNvSpPr/>
      </xdr:nvSpPr>
      <xdr:spPr>
        <a:xfrm>
          <a:off x="4260850" y="16205200"/>
          <a:ext cx="165100" cy="568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52</xdr:row>
          <xdr:rowOff>66675</xdr:rowOff>
        </xdr:from>
        <xdr:to>
          <xdr:col>3</xdr:col>
          <xdr:colOff>0</xdr:colOff>
          <xdr:row>53</xdr:row>
          <xdr:rowOff>123825</xdr:rowOff>
        </xdr:to>
        <xdr:sp macro="" textlink="">
          <xdr:nvSpPr>
            <xdr:cNvPr id="88080" name="Button 16" hidden="1">
              <a:extLst>
                <a:ext uri="{63B3BB69-23CF-44E3-9099-C40C66FF867C}">
                  <a14:compatExt spid="_x0000_s88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66FF"/>
                  </a:solidFill>
                  <a:latin typeface="Tahoma"/>
                  <a:ea typeface="Tahoma"/>
                  <a:cs typeface="Tahoma"/>
                </a:rPr>
                <a:t>ตรวจสอบ Stock ทั้งหมด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133351</xdr:colOff>
      <xdr:row>50</xdr:row>
      <xdr:rowOff>38100</xdr:rowOff>
    </xdr:from>
    <xdr:to>
      <xdr:col>1</xdr:col>
      <xdr:colOff>142875</xdr:colOff>
      <xdr:row>52</xdr:row>
      <xdr:rowOff>95250</xdr:rowOff>
    </xdr:to>
    <xdr:cxnSp macro="">
      <xdr:nvCxnSpPr>
        <xdr:cNvPr id="4" name="Straight Arrow Connector 3"/>
        <xdr:cNvCxnSpPr/>
      </xdr:nvCxnSpPr>
      <xdr:spPr>
        <a:xfrm flipH="1">
          <a:off x="819151" y="9086850"/>
          <a:ext cx="9524" cy="419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238125</xdr:colOff>
          <xdr:row>89</xdr:row>
          <xdr:rowOff>95250</xdr:rowOff>
        </xdr:from>
        <xdr:to>
          <xdr:col>6</xdr:col>
          <xdr:colOff>66675</xdr:colOff>
          <xdr:row>92</xdr:row>
          <xdr:rowOff>104775</xdr:rowOff>
        </xdr:to>
        <xdr:sp macro="" textlink="">
          <xdr:nvSpPr>
            <xdr:cNvPr id="88081" name="Button 17" hidden="1">
              <a:extLst>
                <a:ext uri="{63B3BB69-23CF-44E3-9099-C40C66FF867C}">
                  <a14:compatExt spid="_x0000_s88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00"/>
                  </a:solidFill>
                  <a:latin typeface="Tahoma"/>
                  <a:ea typeface="Tahoma"/>
                  <a:cs typeface="Tahoma"/>
                </a:rPr>
                <a:t> ส่งรายการคงคลังที่มีอยู่ใน Stock เฉพาะบัญชี   รพสต Realtime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101600</xdr:colOff>
      <xdr:row>79</xdr:row>
      <xdr:rowOff>73025</xdr:rowOff>
    </xdr:from>
    <xdr:to>
      <xdr:col>4</xdr:col>
      <xdr:colOff>266700</xdr:colOff>
      <xdr:row>82</xdr:row>
      <xdr:rowOff>98425</xdr:rowOff>
    </xdr:to>
    <xdr:sp macro="" textlink="">
      <xdr:nvSpPr>
        <xdr:cNvPr id="37" name="Right Brace 36"/>
        <xdr:cNvSpPr/>
      </xdr:nvSpPr>
      <xdr:spPr>
        <a:xfrm>
          <a:off x="2844800" y="14370050"/>
          <a:ext cx="165100" cy="568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409575</xdr:colOff>
          <xdr:row>94</xdr:row>
          <xdr:rowOff>28575</xdr:rowOff>
        </xdr:from>
        <xdr:to>
          <xdr:col>6</xdr:col>
          <xdr:colOff>381000</xdr:colOff>
          <xdr:row>95</xdr:row>
          <xdr:rowOff>28575</xdr:rowOff>
        </xdr:to>
        <xdr:sp macro="" textlink="">
          <xdr:nvSpPr>
            <xdr:cNvPr id="88082" name="Button 18" hidden="1">
              <a:extLst>
                <a:ext uri="{63B3BB69-23CF-44E3-9099-C40C66FF867C}">
                  <a14:compatExt spid="_x0000_s88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339966"/>
                  </a:solidFill>
                  <a:latin typeface="Tahoma"/>
                  <a:ea typeface="Tahoma"/>
                  <a:cs typeface="Tahoma"/>
                </a:rPr>
                <a:t>ส่งMail ให้ PCU และผู้ดูแลคลัง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19050</xdr:colOff>
      <xdr:row>92</xdr:row>
      <xdr:rowOff>146050</xdr:rowOff>
    </xdr:from>
    <xdr:to>
      <xdr:col>7</xdr:col>
      <xdr:colOff>184150</xdr:colOff>
      <xdr:row>95</xdr:row>
      <xdr:rowOff>171450</xdr:rowOff>
    </xdr:to>
    <xdr:sp macro="" textlink="">
      <xdr:nvSpPr>
        <xdr:cNvPr id="39" name="Right Brace 38"/>
        <xdr:cNvSpPr/>
      </xdr:nvSpPr>
      <xdr:spPr>
        <a:xfrm>
          <a:off x="4559300" y="16503650"/>
          <a:ext cx="165100" cy="5588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78</xdr:row>
          <xdr:rowOff>9525</xdr:rowOff>
        </xdr:from>
        <xdr:to>
          <xdr:col>12</xdr:col>
          <xdr:colOff>352425</xdr:colOff>
          <xdr:row>79</xdr:row>
          <xdr:rowOff>38100</xdr:rowOff>
        </xdr:to>
        <xdr:sp macro="" textlink="">
          <xdr:nvSpPr>
            <xdr:cNvPr id="88083" name="Button 19" hidden="1">
              <a:extLst>
                <a:ext uri="{63B3BB69-23CF-44E3-9099-C40C66FF867C}">
                  <a14:compatExt spid="_x0000_s88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ลงเวลาแก้ไข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69</xdr:row>
          <xdr:rowOff>104775</xdr:rowOff>
        </xdr:from>
        <xdr:to>
          <xdr:col>16</xdr:col>
          <xdr:colOff>495300</xdr:colOff>
          <xdr:row>72</xdr:row>
          <xdr:rowOff>19050</xdr:rowOff>
        </xdr:to>
        <xdr:sp macro="" textlink="">
          <xdr:nvSpPr>
            <xdr:cNvPr id="88084" name="Button 20" hidden="1">
              <a:extLst>
                <a:ext uri="{63B3BB69-23CF-44E3-9099-C40C66FF867C}">
                  <a14:compatExt spid="_x0000_s88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th-TH" sz="1100" b="1" i="0" u="none" strike="noStrike" baseline="0">
                  <a:solidFill>
                    <a:srgbClr val="FF00FF"/>
                  </a:solidFill>
                  <a:latin typeface="Tahoma"/>
                  <a:ea typeface="Tahoma"/>
                  <a:cs typeface="Tahoma"/>
                </a:rPr>
                <a:t>ปรับปรุง comment (Column S)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84</xdr:row>
          <xdr:rowOff>142875</xdr:rowOff>
        </xdr:from>
        <xdr:to>
          <xdr:col>13</xdr:col>
          <xdr:colOff>409575</xdr:colOff>
          <xdr:row>87</xdr:row>
          <xdr:rowOff>66675</xdr:rowOff>
        </xdr:to>
        <xdr:sp macro="" textlink="">
          <xdr:nvSpPr>
            <xdr:cNvPr id="88085" name="Button 21" hidden="1">
              <a:extLst>
                <a:ext uri="{63B3BB69-23CF-44E3-9099-C40C66FF867C}">
                  <a14:compatExt spid="_x0000_s88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กรองสินค้าที่ซื้อปีนี้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447675</xdr:colOff>
          <xdr:row>87</xdr:row>
          <xdr:rowOff>95250</xdr:rowOff>
        </xdr:from>
        <xdr:to>
          <xdr:col>13</xdr:col>
          <xdr:colOff>333375</xdr:colOff>
          <xdr:row>90</xdr:row>
          <xdr:rowOff>9525</xdr:rowOff>
        </xdr:to>
        <xdr:sp macro="" textlink="">
          <xdr:nvSpPr>
            <xdr:cNvPr id="88086" name="Button 22" hidden="1">
              <a:extLst>
                <a:ext uri="{63B3BB69-23CF-44E3-9099-C40C66FF867C}">
                  <a14:compatExt spid="_x0000_s88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ยกเลิกการกรอง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454025</xdr:colOff>
      <xdr:row>84</xdr:row>
      <xdr:rowOff>50800</xdr:rowOff>
    </xdr:from>
    <xdr:to>
      <xdr:col>13</xdr:col>
      <xdr:colOff>619125</xdr:colOff>
      <xdr:row>87</xdr:row>
      <xdr:rowOff>79375</xdr:rowOff>
    </xdr:to>
    <xdr:sp macro="" textlink="">
      <xdr:nvSpPr>
        <xdr:cNvPr id="44" name="Right Brace 43"/>
        <xdr:cNvSpPr/>
      </xdr:nvSpPr>
      <xdr:spPr>
        <a:xfrm>
          <a:off x="9264650" y="15252700"/>
          <a:ext cx="165100" cy="571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13</xdr:col>
      <xdr:colOff>434975</xdr:colOff>
      <xdr:row>87</xdr:row>
      <xdr:rowOff>88900</xdr:rowOff>
    </xdr:from>
    <xdr:to>
      <xdr:col>13</xdr:col>
      <xdr:colOff>600075</xdr:colOff>
      <xdr:row>90</xdr:row>
      <xdr:rowOff>117475</xdr:rowOff>
    </xdr:to>
    <xdr:sp macro="" textlink="">
      <xdr:nvSpPr>
        <xdr:cNvPr id="45" name="Right Brace 44"/>
        <xdr:cNvSpPr/>
      </xdr:nvSpPr>
      <xdr:spPr>
        <a:xfrm>
          <a:off x="9245600" y="15833725"/>
          <a:ext cx="165100" cy="5715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390525</xdr:colOff>
      <xdr:row>3</xdr:row>
      <xdr:rowOff>47624</xdr:rowOff>
    </xdr:from>
    <xdr:ext cx="5314950" cy="5436168"/>
    <xdr:sp macro="" textlink="">
      <xdr:nvSpPr>
        <xdr:cNvPr id="2" name="TextBox 1"/>
        <xdr:cNvSpPr txBox="1"/>
      </xdr:nvSpPr>
      <xdr:spPr>
        <a:xfrm>
          <a:off x="390525" y="590549"/>
          <a:ext cx="5314950" cy="5436168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'***** USe copy All data to ssjExport after del module</a:t>
          </a:r>
          <a:endParaRPr lang="th-TH">
            <a:effectLst/>
          </a:endParaRPr>
        </a:p>
        <a:p>
          <a:r>
            <a:rPr lang="en-US" sz="1100"/>
            <a:t>Sub Copyitem_buy()</a:t>
          </a:r>
        </a:p>
        <a:p>
          <a:r>
            <a:rPr lang="en-US" sz="1100"/>
            <a:t>    Dim r1 As Range, rt As Range, rs As Range, r As Range</a:t>
          </a:r>
        </a:p>
        <a:p>
          <a:r>
            <a:rPr lang="en-US" sz="1100"/>
            <a:t>    With Worksheets("sheet1")</a:t>
          </a:r>
        </a:p>
        <a:p>
          <a:r>
            <a:rPr lang="en-US" sz="1100"/>
            <a:t>        Set r1 = .Range("A7", .Range("A1536").End(xlUp))</a:t>
          </a:r>
        </a:p>
        <a:p>
          <a:r>
            <a:rPr lang="en-US" sz="1100"/>
            <a:t>    End With</a:t>
          </a:r>
        </a:p>
        <a:p>
          <a:r>
            <a:rPr lang="en-US" sz="1100"/>
            <a:t>    For Each r In r1</a:t>
          </a:r>
        </a:p>
        <a:p>
          <a:r>
            <a:rPr lang="en-US" sz="1100"/>
            <a:t>        If r.Offset(0, 18).Value &lt;&gt; 0 And IsNumeric(r.Offset(0, 18).Value) Then</a:t>
          </a:r>
        </a:p>
        <a:p>
          <a:r>
            <a:rPr lang="en-US" sz="1100"/>
            <a:t>            With Worksheets("Sheet1")</a:t>
          </a:r>
        </a:p>
        <a:p>
          <a:r>
            <a:rPr lang="en-US" sz="1100"/>
            <a:t>            Set rs = Union(r.Offset(0, 0), r.Offset(0, 1), r.Offset(0, 2), r.Offset(0, 4),                          </a:t>
          </a:r>
        </a:p>
        <a:p>
          <a:r>
            <a:rPr lang="en-US" sz="1100"/>
            <a:t>                                                                                                                                                      r.Offset(0, 6),  r.Offset(0, 7), r.Offset(0, 8),  r.Offset(0, 14), r.Offset(0, 16), r.Offset(0, 18), _</a:t>
          </a:r>
        </a:p>
        <a:p>
          <a:r>
            <a:rPr lang="en-US" sz="1100"/>
            <a:t>                   </a:t>
          </a:r>
          <a:r>
            <a:rPr lang="th-TH" sz="1100"/>
            <a:t>                                                                                               </a:t>
          </a:r>
          <a:r>
            <a:rPr lang="en-US" sz="1100"/>
            <a:t> </a:t>
          </a:r>
          <a:r>
            <a:rPr lang="th-TH" sz="1100" baseline="0"/>
            <a:t> </a:t>
          </a:r>
          <a:r>
            <a:rPr lang="en-US" sz="1100"/>
            <a:t>r.Offset(0, 19), r.Offset(0, 20), r.Offset(0, 21), r.Offset(0, 24), r.Offset(0, 27),</a:t>
          </a:r>
          <a:r>
            <a:rPr lang="th-TH" sz="1100"/>
            <a:t>    </a:t>
          </a:r>
        </a:p>
        <a:p>
          <a:endParaRPr lang="th-TH" sz="1100"/>
        </a:p>
        <a:p>
          <a:r>
            <a:rPr lang="en-US" sz="1100"/>
            <a:t>r.Offset(0, 31),  r.Offset(0, 35), r.Offset(0, 36))</a:t>
          </a:r>
        </a:p>
        <a:p>
          <a:r>
            <a:rPr lang="en-US" sz="1100"/>
            <a:t>            End With</a:t>
          </a:r>
        </a:p>
        <a:p>
          <a:r>
            <a:rPr lang="en-US" sz="1100"/>
            <a:t>            Set rt = Worksheets("ssjExport").Range("A" &amp; Rows.Count).End(xlUp).Offset(1, 0)</a:t>
          </a:r>
        </a:p>
        <a:p>
          <a:r>
            <a:rPr lang="en-US" sz="1100"/>
            <a:t>            rs.Copy rt</a:t>
          </a:r>
        </a:p>
        <a:p>
          <a:r>
            <a:rPr lang="en-US" sz="1100"/>
            <a:t>            Application.CutCopyMode = False</a:t>
          </a:r>
        </a:p>
        <a:p>
          <a:r>
            <a:rPr lang="en-US" sz="1100"/>
            <a:t>        End If</a:t>
          </a:r>
        </a:p>
        <a:p>
          <a:r>
            <a:rPr lang="en-US" sz="1100"/>
            <a:t>    Next r</a:t>
          </a:r>
        </a:p>
        <a:p>
          <a:r>
            <a:rPr lang="en-US" sz="1100"/>
            <a:t>    Worksheets("ssjExport").Columns("A:Z").Font.Name = "TH SarabunPSK"</a:t>
          </a:r>
        </a:p>
        <a:p>
          <a:r>
            <a:rPr lang="en-US" sz="1100"/>
            <a:t>         Worksheets("ssjExport").Columns("A:AZ").EntireRow.AutoFit</a:t>
          </a:r>
        </a:p>
        <a:p>
          <a:r>
            <a:rPr lang="en-US" sz="1100"/>
            <a:t>         Worksheets("ssjExport").Columns("A:AZ").RowHeight = 17</a:t>
          </a:r>
        </a:p>
        <a:p>
          <a:r>
            <a:rPr lang="en-US" sz="1100"/>
            <a:t>          Worksheets("ssjExport").Columns("c:c").WrapText = True</a:t>
          </a:r>
        </a:p>
        <a:p>
          <a:r>
            <a:rPr lang="en-US" sz="1100"/>
            <a:t>          Worksheets("ssjExport").Columns("A:AZ").Font.ColorIndex = 0</a:t>
          </a:r>
        </a:p>
        <a:p>
          <a:r>
            <a:rPr lang="en-US" sz="1100"/>
            <a:t>          Worksheets("ssjExport").Columns("A:AZ").Interior.ColorIndex = 0</a:t>
          </a:r>
        </a:p>
        <a:p>
          <a:r>
            <a:rPr lang="en-US" sz="1100"/>
            <a:t>         </a:t>
          </a:r>
        </a:p>
        <a:p>
          <a:r>
            <a:rPr lang="en-US" sz="1100"/>
            <a:t>End Sub</a:t>
          </a:r>
        </a:p>
        <a:p>
          <a:endParaRPr lang="th-TH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95250</xdr:colOff>
          <xdr:row>1</xdr:row>
          <xdr:rowOff>9525</xdr:rowOff>
        </xdr:from>
        <xdr:to>
          <xdr:col>4</xdr:col>
          <xdr:colOff>76200</xdr:colOff>
          <xdr:row>3</xdr:row>
          <xdr:rowOff>38100</xdr:rowOff>
        </xdr:to>
        <xdr:sp macro="" textlink="">
          <xdr:nvSpPr>
            <xdr:cNvPr id="139265" name="Button 1" hidden="1">
              <a:extLst>
                <a:ext uri="{63B3BB69-23CF-44E3-9099-C40C66FF867C}">
                  <a14:compatExt spid="_x0000_s139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th-TH" sz="9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AI จัดทำแผนประจำปี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76200</xdr:colOff>
      <xdr:row>13</xdr:row>
      <xdr:rowOff>142875</xdr:rowOff>
    </xdr:from>
    <xdr:to>
      <xdr:col>4</xdr:col>
      <xdr:colOff>121919</xdr:colOff>
      <xdr:row>15</xdr:row>
      <xdr:rowOff>28575</xdr:rowOff>
    </xdr:to>
    <xdr:sp macro="" textlink="">
      <xdr:nvSpPr>
        <xdr:cNvPr id="4" name="Right Brace 3"/>
        <xdr:cNvSpPr/>
      </xdr:nvSpPr>
      <xdr:spPr>
        <a:xfrm>
          <a:off x="2819400" y="2495550"/>
          <a:ext cx="45719" cy="247650"/>
        </a:xfrm>
        <a:prstGeom prst="rightBrace">
          <a:avLst/>
        </a:prstGeom>
        <a:ln w="19050"/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oneCellAnchor>
    <xdr:from>
      <xdr:col>4</xdr:col>
      <xdr:colOff>123825</xdr:colOff>
      <xdr:row>12</xdr:row>
      <xdr:rowOff>171450</xdr:rowOff>
    </xdr:from>
    <xdr:ext cx="970971" cy="262572"/>
    <xdr:sp macro="" textlink="">
      <xdr:nvSpPr>
        <xdr:cNvPr id="5" name="TextBox 4"/>
        <xdr:cNvSpPr txBox="1"/>
      </xdr:nvSpPr>
      <xdr:spPr>
        <a:xfrm>
          <a:off x="2867025" y="2343150"/>
          <a:ext cx="97097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ปริมาณการใช้</a:t>
          </a:r>
        </a:p>
      </xdr:txBody>
    </xdr:sp>
    <xdr:clientData/>
  </xdr:oneCellAnchor>
  <xdr:oneCellAnchor>
    <xdr:from>
      <xdr:col>5</xdr:col>
      <xdr:colOff>466725</xdr:colOff>
      <xdr:row>13</xdr:row>
      <xdr:rowOff>9524</xdr:rowOff>
    </xdr:from>
    <xdr:ext cx="565924" cy="254878"/>
    <xdr:sp macro="" textlink="">
      <xdr:nvSpPr>
        <xdr:cNvPr id="7" name="TextBox 6"/>
        <xdr:cNvSpPr txBox="1"/>
      </xdr:nvSpPr>
      <xdr:spPr>
        <a:xfrm>
          <a:off x="3895725" y="2362199"/>
          <a:ext cx="565924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คงคลัง</a:t>
          </a:r>
        </a:p>
      </xdr:txBody>
    </xdr:sp>
    <xdr:clientData/>
  </xdr:oneCellAnchor>
  <xdr:oneCellAnchor>
    <xdr:from>
      <xdr:col>6</xdr:col>
      <xdr:colOff>581025</xdr:colOff>
      <xdr:row>12</xdr:row>
      <xdr:rowOff>161924</xdr:rowOff>
    </xdr:from>
    <xdr:ext cx="760849" cy="254878"/>
    <xdr:sp macro="" textlink="">
      <xdr:nvSpPr>
        <xdr:cNvPr id="8" name="TextBox 7"/>
        <xdr:cNvSpPr txBox="1"/>
      </xdr:nvSpPr>
      <xdr:spPr>
        <a:xfrm>
          <a:off x="4695825" y="2333624"/>
          <a:ext cx="760849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ปริมาณซื้อ</a:t>
          </a:r>
        </a:p>
      </xdr:txBody>
    </xdr:sp>
    <xdr:clientData/>
  </xdr:oneCellAnchor>
  <xdr:oneCellAnchor>
    <xdr:from>
      <xdr:col>0</xdr:col>
      <xdr:colOff>476250</xdr:colOff>
      <xdr:row>14</xdr:row>
      <xdr:rowOff>152399</xdr:rowOff>
    </xdr:from>
    <xdr:ext cx="768800" cy="254878"/>
    <xdr:sp macro="" textlink="">
      <xdr:nvSpPr>
        <xdr:cNvPr id="9" name="TextBox 8"/>
        <xdr:cNvSpPr txBox="1"/>
      </xdr:nvSpPr>
      <xdr:spPr>
        <a:xfrm>
          <a:off x="476250" y="2686049"/>
          <a:ext cx="768800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ราคาล่าสุด</a:t>
          </a:r>
        </a:p>
      </xdr:txBody>
    </xdr:sp>
    <xdr:clientData/>
  </xdr:oneCellAnchor>
  <xdr:oneCellAnchor>
    <xdr:from>
      <xdr:col>1</xdr:col>
      <xdr:colOff>666750</xdr:colOff>
      <xdr:row>14</xdr:row>
      <xdr:rowOff>152399</xdr:rowOff>
    </xdr:from>
    <xdr:ext cx="496418" cy="254878"/>
    <xdr:sp macro="" textlink="">
      <xdr:nvSpPr>
        <xdr:cNvPr id="10" name="TextBox 9"/>
        <xdr:cNvSpPr txBox="1"/>
      </xdr:nvSpPr>
      <xdr:spPr>
        <a:xfrm>
          <a:off x="1352550" y="2686049"/>
          <a:ext cx="496418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มูลค่า</a:t>
          </a:r>
        </a:p>
      </xdr:txBody>
    </xdr:sp>
    <xdr:clientData/>
  </xdr:oneCellAnchor>
  <xdr:oneCellAnchor>
    <xdr:from>
      <xdr:col>0</xdr:col>
      <xdr:colOff>533400</xdr:colOff>
      <xdr:row>12</xdr:row>
      <xdr:rowOff>171449</xdr:rowOff>
    </xdr:from>
    <xdr:ext cx="2400300" cy="263214"/>
    <xdr:sp macro="" textlink="">
      <xdr:nvSpPr>
        <xdr:cNvPr id="11" name="TextBox 10"/>
        <xdr:cNvSpPr txBox="1"/>
      </xdr:nvSpPr>
      <xdr:spPr>
        <a:xfrm>
          <a:off x="533400" y="2343149"/>
          <a:ext cx="2400300" cy="263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050">
              <a:solidFill>
                <a:srgbClr val="FF0000"/>
              </a:solidFill>
            </a:rPr>
            <a:t>|----------------</a:t>
          </a:r>
          <a:r>
            <a:rPr lang="th-TH" sz="1050">
              <a:solidFill>
                <a:srgbClr val="FF0000"/>
              </a:solidFill>
            </a:rPr>
            <a:t>ย้อนหลัง 3 ปี</a:t>
          </a:r>
          <a:r>
            <a:rPr lang="en-US" sz="1050">
              <a:solidFill>
                <a:srgbClr val="FF0000"/>
              </a:solidFill>
            </a:rPr>
            <a:t> -----------------|</a:t>
          </a:r>
          <a:endParaRPr lang="th-TH" sz="1050">
            <a:solidFill>
              <a:srgbClr val="FF0000"/>
            </a:solidFill>
          </a:endParaRPr>
        </a:p>
      </xdr:txBody>
    </xdr:sp>
    <xdr:clientData/>
  </xdr:oneCellAnchor>
  <xdr:oneCellAnchor>
    <xdr:from>
      <xdr:col>3</xdr:col>
      <xdr:colOff>419100</xdr:colOff>
      <xdr:row>14</xdr:row>
      <xdr:rowOff>161925</xdr:rowOff>
    </xdr:from>
    <xdr:ext cx="472565" cy="254878"/>
    <xdr:sp macro="" textlink="">
      <xdr:nvSpPr>
        <xdr:cNvPr id="12" name="TextBox 11"/>
        <xdr:cNvSpPr txBox="1"/>
      </xdr:nvSpPr>
      <xdr:spPr>
        <a:xfrm>
          <a:off x="2476500" y="2695575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งวด1</a:t>
          </a:r>
        </a:p>
      </xdr:txBody>
    </xdr:sp>
    <xdr:clientData/>
  </xdr:oneCellAnchor>
  <xdr:oneCellAnchor>
    <xdr:from>
      <xdr:col>4</xdr:col>
      <xdr:colOff>590550</xdr:colOff>
      <xdr:row>14</xdr:row>
      <xdr:rowOff>161924</xdr:rowOff>
    </xdr:from>
    <xdr:ext cx="472565" cy="254878"/>
    <xdr:sp macro="" textlink="">
      <xdr:nvSpPr>
        <xdr:cNvPr id="13" name="TextBox 12"/>
        <xdr:cNvSpPr txBox="1"/>
      </xdr:nvSpPr>
      <xdr:spPr>
        <a:xfrm>
          <a:off x="3333750" y="2695574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งวด2</a:t>
          </a:r>
        </a:p>
      </xdr:txBody>
    </xdr:sp>
    <xdr:clientData/>
  </xdr:oneCellAnchor>
  <xdr:oneCellAnchor>
    <xdr:from>
      <xdr:col>6</xdr:col>
      <xdr:colOff>104775</xdr:colOff>
      <xdr:row>14</xdr:row>
      <xdr:rowOff>180974</xdr:rowOff>
    </xdr:from>
    <xdr:ext cx="472565" cy="254878"/>
    <xdr:sp macro="" textlink="">
      <xdr:nvSpPr>
        <xdr:cNvPr id="14" name="TextBox 13"/>
        <xdr:cNvSpPr txBox="1"/>
      </xdr:nvSpPr>
      <xdr:spPr>
        <a:xfrm>
          <a:off x="4219575" y="2714624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งวด3</a:t>
          </a:r>
        </a:p>
      </xdr:txBody>
    </xdr:sp>
    <xdr:clientData/>
  </xdr:oneCellAnchor>
  <xdr:oneCellAnchor>
    <xdr:from>
      <xdr:col>0</xdr:col>
      <xdr:colOff>676275</xdr:colOff>
      <xdr:row>16</xdr:row>
      <xdr:rowOff>152399</xdr:rowOff>
    </xdr:from>
    <xdr:ext cx="472565" cy="254878"/>
    <xdr:sp macro="" textlink="">
      <xdr:nvSpPr>
        <xdr:cNvPr id="15" name="TextBox 14"/>
        <xdr:cNvSpPr txBox="1"/>
      </xdr:nvSpPr>
      <xdr:spPr>
        <a:xfrm>
          <a:off x="676275" y="3047999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งวด4</a:t>
          </a:r>
        </a:p>
      </xdr:txBody>
    </xdr:sp>
    <xdr:clientData/>
  </xdr:oneCellAnchor>
  <xdr:oneCellAnchor>
    <xdr:from>
      <xdr:col>2</xdr:col>
      <xdr:colOff>257175</xdr:colOff>
      <xdr:row>16</xdr:row>
      <xdr:rowOff>161924</xdr:rowOff>
    </xdr:from>
    <xdr:ext cx="554895" cy="254878"/>
    <xdr:sp macro="" textlink="">
      <xdr:nvSpPr>
        <xdr:cNvPr id="16" name="TextBox 15"/>
        <xdr:cNvSpPr txBox="1"/>
      </xdr:nvSpPr>
      <xdr:spPr>
        <a:xfrm>
          <a:off x="1628775" y="3057524"/>
          <a:ext cx="55489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จำนวน</a:t>
          </a:r>
        </a:p>
      </xdr:txBody>
    </xdr:sp>
    <xdr:clientData/>
  </xdr:oneCellAnchor>
  <xdr:oneCellAnchor>
    <xdr:from>
      <xdr:col>3</xdr:col>
      <xdr:colOff>438150</xdr:colOff>
      <xdr:row>16</xdr:row>
      <xdr:rowOff>142874</xdr:rowOff>
    </xdr:from>
    <xdr:ext cx="441211" cy="263214"/>
    <xdr:sp macro="" textlink="">
      <xdr:nvSpPr>
        <xdr:cNvPr id="17" name="TextBox 16"/>
        <xdr:cNvSpPr txBox="1"/>
      </xdr:nvSpPr>
      <xdr:spPr>
        <a:xfrm>
          <a:off x="2495550" y="3038474"/>
          <a:ext cx="441211" cy="263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050">
              <a:solidFill>
                <a:srgbClr val="FF0000"/>
              </a:solidFill>
            </a:rPr>
            <a:t>total</a:t>
          </a:r>
          <a:endParaRPr lang="th-TH" sz="1050">
            <a:solidFill>
              <a:srgbClr val="FF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171450</xdr:rowOff>
        </xdr:from>
        <xdr:to>
          <xdr:col>13</xdr:col>
          <xdr:colOff>285750</xdr:colOff>
          <xdr:row>3</xdr:row>
          <xdr:rowOff>133350</xdr:rowOff>
        </xdr:to>
        <xdr:sp macro="" textlink="">
          <xdr:nvSpPr>
            <xdr:cNvPr id="139266" name="Button 2" hidden="1">
              <a:extLst>
                <a:ext uri="{63B3BB69-23CF-44E3-9099-C40C66FF867C}">
                  <a14:compatExt spid="_x0000_s139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ให้ AI ปรับแผนไตรมาส2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685799</xdr:colOff>
      <xdr:row>4</xdr:row>
      <xdr:rowOff>0</xdr:rowOff>
    </xdr:from>
    <xdr:ext cx="5648325" cy="8014758"/>
    <xdr:sp macro="" textlink="">
      <xdr:nvSpPr>
        <xdr:cNvPr id="19" name="TextBox 18"/>
        <xdr:cNvSpPr txBox="1"/>
      </xdr:nvSpPr>
      <xdr:spPr>
        <a:xfrm>
          <a:off x="6172199" y="723900"/>
          <a:ext cx="5648325" cy="8014758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100"/>
            <a:t>'***** USe copy All data to Adjust_6M after del module</a:t>
          </a:r>
        </a:p>
        <a:p>
          <a:r>
            <a:rPr lang="en-US" sz="1100"/>
            <a:t>Sub Adj6M_buy()</a:t>
          </a:r>
        </a:p>
        <a:p>
          <a:r>
            <a:rPr lang="en-US" sz="1100"/>
            <a:t>     Dim r1 As Range, rt As Range, rs As Range, r As Range</a:t>
          </a:r>
        </a:p>
        <a:p>
          <a:r>
            <a:rPr lang="en-US" sz="1100"/>
            <a:t>    With Worksheets("sheet1")</a:t>
          </a:r>
        </a:p>
        <a:p>
          <a:r>
            <a:rPr lang="en-US" sz="1100"/>
            <a:t>        Set r1 = .Range("A7", .Range("A1536").End(xlUp))</a:t>
          </a:r>
        </a:p>
        <a:p>
          <a:r>
            <a:rPr lang="en-US" sz="1100"/>
            <a:t>    End With</a:t>
          </a:r>
        </a:p>
        <a:p>
          <a:r>
            <a:rPr lang="en-US" sz="1100"/>
            <a:t>    For Each r In r1     </a:t>
          </a:r>
        </a:p>
        <a:p>
          <a:r>
            <a:rPr lang="en-US" sz="1100"/>
            <a:t>        If r.Offset(0, 18).Value &lt;&gt; 0 And IsNumeric(r.Offset(0, 18).Value) Then</a:t>
          </a:r>
        </a:p>
        <a:p>
          <a:r>
            <a:rPr lang="en-US" sz="1100"/>
            <a:t>            With Worksheets("Sheet1")</a:t>
          </a:r>
        </a:p>
        <a:p>
          <a:r>
            <a:rPr lang="en-US" sz="1100"/>
            <a:t>            Set rs = Union(r.Offset(0, 0), r.Offset(0, 1), r.Offset(0, 2), r.Offset(0, 4), r.Offset(0, 6), _</a:t>
          </a:r>
        </a:p>
        <a:p>
          <a:r>
            <a:rPr lang="en-US" sz="1100"/>
            <a:t>                     r.Offset(0, 7), r.Offset(0, 8), r.Offset(0, 14), r.Offset(0, 16), r.Offset(0, 18), _</a:t>
          </a:r>
        </a:p>
        <a:p>
          <a:r>
            <a:rPr lang="en-US" sz="1100"/>
            <a:t>                   </a:t>
          </a:r>
          <a:endParaRPr lang="th-TH" sz="1100"/>
        </a:p>
        <a:p>
          <a:r>
            <a:rPr lang="th-TH" sz="1100"/>
            <a:t>        </a:t>
          </a:r>
          <a:r>
            <a:rPr lang="en-US" sz="1100"/>
            <a:t>  r.Offset(0, 19), r.Offset(0, 20), r.Offset(0, 21), r.Offset(0, 24), _      </a:t>
          </a:r>
        </a:p>
        <a:p>
          <a:endParaRPr lang="en-US" sz="1100"/>
        </a:p>
        <a:p>
          <a:r>
            <a:rPr lang="en-US" sz="1100"/>
            <a:t>        r.Offset(0, 28), r.Offset(0, 32),  r.Offset(0, 33), r.Offset(0, 34))</a:t>
          </a:r>
        </a:p>
        <a:p>
          <a:r>
            <a:rPr lang="en-US" sz="1100"/>
            <a:t>            End With</a:t>
          </a:r>
        </a:p>
        <a:p>
          <a:r>
            <a:rPr lang="en-US" sz="1100"/>
            <a:t>            Set rt = Worksheets("Adjust_6M").Range("A" &amp; Rows.Count).End(xlUp).Offset(1, 0)</a:t>
          </a:r>
        </a:p>
        <a:p>
          <a:r>
            <a:rPr lang="en-US" sz="1100"/>
            <a:t>            rs.Copy rt</a:t>
          </a:r>
        </a:p>
        <a:p>
          <a:r>
            <a:rPr lang="en-US" sz="1100"/>
            <a:t>            Application.CutCopyMode = False</a:t>
          </a:r>
        </a:p>
        <a:p>
          <a:r>
            <a:rPr lang="en-US" sz="1100"/>
            <a:t>            'set Q1-Q3 each row =0</a:t>
          </a:r>
        </a:p>
        <a:p>
          <a:r>
            <a:rPr lang="en-US" sz="1100"/>
            <a:t>            rt.Offset(0, 12) = 0</a:t>
          </a:r>
        </a:p>
        <a:p>
          <a:r>
            <a:rPr lang="en-US" sz="1100"/>
            <a:t>           rt.Offset(0, 13) = 0</a:t>
          </a:r>
        </a:p>
        <a:p>
          <a:r>
            <a:rPr lang="en-US" sz="1100"/>
            <a:t>           </a:t>
          </a:r>
        </a:p>
        <a:p>
          <a:r>
            <a:rPr lang="en-US" sz="1100"/>
            <a:t>           '---------</a:t>
          </a:r>
        </a:p>
        <a:p>
          <a:r>
            <a:rPr lang="en-US" sz="1100"/>
            <a:t>            If rt.Offset(0, 10).Value &lt;&gt; 0 And IsNumeric(rt.Offset(0, 10).Value) Then</a:t>
          </a:r>
        </a:p>
        <a:p>
          <a:r>
            <a:rPr lang="en-US" sz="1100"/>
            <a:t>           </a:t>
          </a:r>
        </a:p>
        <a:p>
          <a:r>
            <a:rPr lang="en-US" sz="1100"/>
            <a:t>                           </a:t>
          </a:r>
          <a:r>
            <a:rPr lang="en-US" sz="1200" b="0">
              <a:solidFill>
                <a:srgbClr val="00B050"/>
              </a:solidFill>
            </a:rPr>
            <a:t>rt</a:t>
          </a:r>
          <a:r>
            <a:rPr lang="en-US" sz="1100"/>
            <a:t>.Offset(0, 16) = rt.Offset(0, 12) + rt.Offset(0, 13) + rt.Offset(0, 14) + rt.Offset(0, 15)</a:t>
          </a:r>
        </a:p>
        <a:p>
          <a:r>
            <a:rPr lang="en-US" sz="1100"/>
            <a:t>                           rt.Offset(0, 17) = rt.Offset(0, 16) * rt.Offset(0, 10)</a:t>
          </a:r>
        </a:p>
        <a:p>
          <a:r>
            <a:rPr lang="en-US" sz="1100"/>
            <a:t>                     Else</a:t>
          </a:r>
        </a:p>
        <a:p>
          <a:r>
            <a:rPr lang="en-US" sz="1100"/>
            <a:t>                     rt.Offset(0, 16) = rt.Offset(0, 12) + rt.Offset(0, 13) + rt.Offset(0, 14) + rt.Offset(0, 15)</a:t>
          </a:r>
        </a:p>
        <a:p>
          <a:r>
            <a:rPr lang="en-US" sz="1100"/>
            <a:t>                     rt.Offset(0, 17) = "N/A"</a:t>
          </a:r>
        </a:p>
        <a:p>
          <a:r>
            <a:rPr lang="en-US" sz="1100"/>
            <a:t>            End If</a:t>
          </a:r>
        </a:p>
        <a:p>
          <a:r>
            <a:rPr lang="en-US" sz="1100"/>
            <a:t>        End If</a:t>
          </a:r>
        </a:p>
        <a:p>
          <a:r>
            <a:rPr lang="en-US" sz="1100"/>
            <a:t>    Next r</a:t>
          </a:r>
        </a:p>
        <a:p>
          <a:r>
            <a:rPr lang="en-US" sz="1100"/>
            <a:t>    Worksheets("Adjust_6M").Columns("A:Z").Font.Name = "TH SarabunPSK"</a:t>
          </a:r>
        </a:p>
        <a:p>
          <a:r>
            <a:rPr lang="en-US" sz="1100"/>
            <a:t>    Worksheets("Adjust_6M").Columns("p:p").Font.Bold = False</a:t>
          </a:r>
        </a:p>
        <a:p>
          <a:r>
            <a:rPr lang="en-US" sz="1100"/>
            <a:t>         Worksheets("Adjust_6M").Columns("A:Z").EntireRow.AutoFit</a:t>
          </a:r>
        </a:p>
        <a:p>
          <a:r>
            <a:rPr lang="en-US" sz="1100"/>
            <a:t>          Worksheets("Adjust_6M").Columns("A:Z").RowHeight = 17</a:t>
          </a:r>
        </a:p>
        <a:p>
          <a:r>
            <a:rPr lang="en-US" sz="1100"/>
            <a:t>          Worksheets("Adjust_6M").Columns("c:c").WrapText = True</a:t>
          </a:r>
        </a:p>
        <a:p>
          <a:r>
            <a:rPr lang="en-US" sz="1100"/>
            <a:t>          Worksheets("Adjust_6M").Columns("A:Z").Font.ColorIndex = 0</a:t>
          </a:r>
        </a:p>
        <a:p>
          <a:r>
            <a:rPr lang="en-US" sz="1100"/>
            <a:t>          Worksheets("Adjust_6M").Columns("A:Z").Interior.ColorIndex = 0</a:t>
          </a:r>
        </a:p>
        <a:p>
          <a:r>
            <a:rPr lang="en-US" sz="1100"/>
            <a:t>          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endParaRPr lang="en-US" sz="1100"/>
        </a:p>
      </xdr:txBody>
    </xdr:sp>
    <xdr:clientData/>
  </xdr:oneCellAnchor>
  <xdr:oneCellAnchor>
    <xdr:from>
      <xdr:col>9</xdr:col>
      <xdr:colOff>409575</xdr:colOff>
      <xdr:row>16</xdr:row>
      <xdr:rowOff>123825</xdr:rowOff>
    </xdr:from>
    <xdr:ext cx="700000" cy="254878"/>
    <xdr:sp macro="" textlink="">
      <xdr:nvSpPr>
        <xdr:cNvPr id="20" name="TextBox 19"/>
        <xdr:cNvSpPr txBox="1"/>
      </xdr:nvSpPr>
      <xdr:spPr>
        <a:xfrm>
          <a:off x="6581775" y="3019425"/>
          <a:ext cx="700000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ปรับงวด3</a:t>
          </a:r>
        </a:p>
      </xdr:txBody>
    </xdr:sp>
    <xdr:clientData/>
  </xdr:oneCellAnchor>
  <xdr:oneCellAnchor>
    <xdr:from>
      <xdr:col>10</xdr:col>
      <xdr:colOff>581024</xdr:colOff>
      <xdr:row>16</xdr:row>
      <xdr:rowOff>133350</xdr:rowOff>
    </xdr:from>
    <xdr:ext cx="700000" cy="254878"/>
    <xdr:sp macro="" textlink="">
      <xdr:nvSpPr>
        <xdr:cNvPr id="21" name="TextBox 20"/>
        <xdr:cNvSpPr txBox="1"/>
      </xdr:nvSpPr>
      <xdr:spPr>
        <a:xfrm>
          <a:off x="7439024" y="3028950"/>
          <a:ext cx="700000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ปรับงวด4</a:t>
          </a:r>
        </a:p>
      </xdr:txBody>
    </xdr:sp>
    <xdr:clientData/>
  </xdr:oneCellAnchor>
  <xdr:oneCellAnchor>
    <xdr:from>
      <xdr:col>12</xdr:col>
      <xdr:colOff>400049</xdr:colOff>
      <xdr:row>14</xdr:row>
      <xdr:rowOff>114300</xdr:rowOff>
    </xdr:from>
    <xdr:ext cx="472565" cy="254878"/>
    <xdr:sp macro="" textlink="">
      <xdr:nvSpPr>
        <xdr:cNvPr id="22" name="TextBox 21"/>
        <xdr:cNvSpPr txBox="1"/>
      </xdr:nvSpPr>
      <xdr:spPr>
        <a:xfrm>
          <a:off x="8629649" y="2647950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งวด1</a:t>
          </a:r>
        </a:p>
      </xdr:txBody>
    </xdr:sp>
    <xdr:clientData/>
  </xdr:oneCellAnchor>
  <xdr:oneCellAnchor>
    <xdr:from>
      <xdr:col>13</xdr:col>
      <xdr:colOff>504824</xdr:colOff>
      <xdr:row>14</xdr:row>
      <xdr:rowOff>114300</xdr:rowOff>
    </xdr:from>
    <xdr:ext cx="472565" cy="254878"/>
    <xdr:sp macro="" textlink="">
      <xdr:nvSpPr>
        <xdr:cNvPr id="23" name="TextBox 22"/>
        <xdr:cNvSpPr txBox="1"/>
      </xdr:nvSpPr>
      <xdr:spPr>
        <a:xfrm>
          <a:off x="9420224" y="2647950"/>
          <a:ext cx="472565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FF0000"/>
              </a:solidFill>
            </a:rPr>
            <a:t>งวด2</a:t>
          </a:r>
        </a:p>
      </xdr:txBody>
    </xdr:sp>
    <xdr:clientData/>
  </xdr:oneCellAnchor>
  <xdr:oneCellAnchor>
    <xdr:from>
      <xdr:col>14</xdr:col>
      <xdr:colOff>180974</xdr:colOff>
      <xdr:row>4</xdr:row>
      <xdr:rowOff>57150</xdr:rowOff>
    </xdr:from>
    <xdr:ext cx="2016706" cy="271356"/>
    <xdr:sp macro="" textlink="">
      <xdr:nvSpPr>
        <xdr:cNvPr id="24" name="TextBox 23"/>
        <xdr:cNvSpPr txBox="1"/>
      </xdr:nvSpPr>
      <xdr:spPr>
        <a:xfrm>
          <a:off x="9782174" y="781050"/>
          <a:ext cx="2016706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chemeClr val="accent3">
                  <a:lumMod val="75000"/>
                </a:schemeClr>
              </a:solidFill>
            </a:rPr>
            <a:t>module</a:t>
          </a:r>
          <a:r>
            <a:rPr lang="en-US" sz="1100" b="1" baseline="0">
              <a:solidFill>
                <a:schemeClr val="accent3">
                  <a:lumMod val="75000"/>
                </a:schemeClr>
              </a:solidFill>
            </a:rPr>
            <a:t> </a:t>
          </a:r>
          <a:r>
            <a:rPr lang="th-TH" sz="1100" b="1" baseline="0">
              <a:solidFill>
                <a:schemeClr val="accent3">
                  <a:lumMod val="75000"/>
                </a:schemeClr>
              </a:solidFill>
            </a:rPr>
            <a:t>ทำรายงาน </a:t>
          </a:r>
          <a:r>
            <a:rPr lang="en-US" sz="1100" b="1" baseline="0">
              <a:solidFill>
                <a:schemeClr val="accent3">
                  <a:lumMod val="75000"/>
                </a:schemeClr>
              </a:solidFill>
            </a:rPr>
            <a:t>Adjust_6M</a:t>
          </a:r>
          <a:endParaRPr lang="th-TH" sz="1100" b="1">
            <a:solidFill>
              <a:schemeClr val="accent3">
                <a:lumMod val="75000"/>
              </a:schemeClr>
            </a:solidFill>
          </a:endParaRPr>
        </a:p>
      </xdr:txBody>
    </xdr:sp>
    <xdr:clientData/>
  </xdr:oneCellAnchor>
  <xdr:oneCellAnchor>
    <xdr:from>
      <xdr:col>5</xdr:col>
      <xdr:colOff>295275</xdr:colOff>
      <xdr:row>3</xdr:row>
      <xdr:rowOff>38099</xdr:rowOff>
    </xdr:from>
    <xdr:ext cx="1908599" cy="271356"/>
    <xdr:sp macro="" textlink="">
      <xdr:nvSpPr>
        <xdr:cNvPr id="25" name="TextBox 24"/>
        <xdr:cNvSpPr txBox="1"/>
      </xdr:nvSpPr>
      <xdr:spPr>
        <a:xfrm>
          <a:off x="3724275" y="581024"/>
          <a:ext cx="1908599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 b="1">
              <a:solidFill>
                <a:schemeClr val="accent3">
                  <a:lumMod val="75000"/>
                </a:schemeClr>
              </a:solidFill>
            </a:rPr>
            <a:t>module</a:t>
          </a:r>
          <a:r>
            <a:rPr lang="en-US" sz="1100" b="1" baseline="0">
              <a:solidFill>
                <a:schemeClr val="accent3">
                  <a:lumMod val="75000"/>
                </a:schemeClr>
              </a:solidFill>
            </a:rPr>
            <a:t> </a:t>
          </a:r>
          <a:r>
            <a:rPr lang="th-TH" sz="1100" b="1" baseline="0">
              <a:solidFill>
                <a:schemeClr val="accent3">
                  <a:lumMod val="75000"/>
                </a:schemeClr>
              </a:solidFill>
            </a:rPr>
            <a:t>ทำรายงาน </a:t>
          </a:r>
          <a:r>
            <a:rPr lang="en-US" sz="1100" b="1" baseline="0">
              <a:solidFill>
                <a:schemeClr val="accent3">
                  <a:lumMod val="75000"/>
                </a:schemeClr>
              </a:solidFill>
            </a:rPr>
            <a:t>ssjexport</a:t>
          </a:r>
          <a:endParaRPr lang="th-TH" sz="1100" b="1">
            <a:solidFill>
              <a:schemeClr val="accent3">
                <a:lumMod val="75000"/>
              </a:schemeClr>
            </a:solidFill>
          </a:endParaRPr>
        </a:p>
      </xdr:txBody>
    </xdr:sp>
    <xdr:clientData/>
  </xdr:oneCellAnchor>
  <xdr:oneCellAnchor>
    <xdr:from>
      <xdr:col>11</xdr:col>
      <xdr:colOff>57149</xdr:colOff>
      <xdr:row>9</xdr:row>
      <xdr:rowOff>95250</xdr:rowOff>
    </xdr:from>
    <xdr:ext cx="1495426" cy="263214"/>
    <xdr:sp macro="" textlink="">
      <xdr:nvSpPr>
        <xdr:cNvPr id="26" name="TextBox 25"/>
        <xdr:cNvSpPr txBox="1"/>
      </xdr:nvSpPr>
      <xdr:spPr>
        <a:xfrm>
          <a:off x="7600949" y="1724025"/>
          <a:ext cx="1495426" cy="263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050">
              <a:solidFill>
                <a:srgbClr val="FF0000"/>
              </a:solidFill>
            </a:rPr>
            <a:t>R= row</a:t>
          </a:r>
          <a:r>
            <a:rPr lang="en-US" sz="1050" baseline="0">
              <a:solidFill>
                <a:srgbClr val="FF0000"/>
              </a:solidFill>
            </a:rPr>
            <a:t>  in sheet1</a:t>
          </a:r>
          <a:endParaRPr lang="th-TH" sz="1050">
            <a:solidFill>
              <a:srgbClr val="FF0000"/>
            </a:solidFill>
          </a:endParaRPr>
        </a:p>
      </xdr:txBody>
    </xdr:sp>
    <xdr:clientData/>
  </xdr:oneCellAnchor>
  <xdr:oneCellAnchor>
    <xdr:from>
      <xdr:col>13</xdr:col>
      <xdr:colOff>419099</xdr:colOff>
      <xdr:row>25</xdr:row>
      <xdr:rowOff>85725</xdr:rowOff>
    </xdr:from>
    <xdr:ext cx="1495426" cy="263214"/>
    <xdr:sp macro="" textlink="">
      <xdr:nvSpPr>
        <xdr:cNvPr id="27" name="TextBox 26"/>
        <xdr:cNvSpPr txBox="1"/>
      </xdr:nvSpPr>
      <xdr:spPr>
        <a:xfrm>
          <a:off x="9334499" y="4610100"/>
          <a:ext cx="1495426" cy="263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050">
              <a:solidFill>
                <a:srgbClr val="00B050"/>
              </a:solidFill>
            </a:rPr>
            <a:t>Rt= row</a:t>
          </a:r>
          <a:r>
            <a:rPr lang="en-US" sz="1050" baseline="0">
              <a:solidFill>
                <a:srgbClr val="00B050"/>
              </a:solidFill>
            </a:rPr>
            <a:t>  in  Adjust_6M</a:t>
          </a:r>
          <a:endParaRPr lang="th-TH" sz="1050">
            <a:solidFill>
              <a:srgbClr val="00B050"/>
            </a:solidFill>
          </a:endParaRPr>
        </a:p>
      </xdr:txBody>
    </xdr:sp>
    <xdr:clientData/>
  </xdr:oneCellAnchor>
  <xdr:oneCellAnchor>
    <xdr:from>
      <xdr:col>4</xdr:col>
      <xdr:colOff>333375</xdr:colOff>
      <xdr:row>20</xdr:row>
      <xdr:rowOff>161924</xdr:rowOff>
    </xdr:from>
    <xdr:ext cx="1495426" cy="263214"/>
    <xdr:sp macro="" textlink="">
      <xdr:nvSpPr>
        <xdr:cNvPr id="28" name="TextBox 27"/>
        <xdr:cNvSpPr txBox="1"/>
      </xdr:nvSpPr>
      <xdr:spPr>
        <a:xfrm>
          <a:off x="3076575" y="3781424"/>
          <a:ext cx="1495426" cy="26321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sz="1050">
              <a:solidFill>
                <a:srgbClr val="00B050"/>
              </a:solidFill>
            </a:rPr>
            <a:t>Rs= row</a:t>
          </a:r>
          <a:r>
            <a:rPr lang="en-US" sz="1050" baseline="0">
              <a:solidFill>
                <a:srgbClr val="00B050"/>
              </a:solidFill>
            </a:rPr>
            <a:t>  in   ssj_Export</a:t>
          </a:r>
          <a:endParaRPr lang="th-TH" sz="1050">
            <a:solidFill>
              <a:srgbClr val="00B050"/>
            </a:solidFill>
          </a:endParaRPr>
        </a:p>
      </xdr:txBody>
    </xdr:sp>
    <xdr:clientData/>
  </xdr:oneCellAnchor>
  <xdr:oneCellAnchor>
    <xdr:from>
      <xdr:col>10</xdr:col>
      <xdr:colOff>57150</xdr:colOff>
      <xdr:row>26</xdr:row>
      <xdr:rowOff>9525</xdr:rowOff>
    </xdr:from>
    <xdr:ext cx="934679" cy="254878"/>
    <xdr:sp macro="" textlink="">
      <xdr:nvSpPr>
        <xdr:cNvPr id="29" name="TextBox 28"/>
        <xdr:cNvSpPr txBox="1"/>
      </xdr:nvSpPr>
      <xdr:spPr>
        <a:xfrm>
          <a:off x="6915150" y="4714875"/>
          <a:ext cx="934679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00B050"/>
              </a:solidFill>
            </a:rPr>
            <a:t>ราคาต่อหน่วย</a:t>
          </a:r>
        </a:p>
      </xdr:txBody>
    </xdr:sp>
    <xdr:clientData/>
  </xdr:oneCellAnchor>
  <xdr:oneCellAnchor>
    <xdr:from>
      <xdr:col>11</xdr:col>
      <xdr:colOff>276224</xdr:colOff>
      <xdr:row>23</xdr:row>
      <xdr:rowOff>0</xdr:rowOff>
    </xdr:from>
    <xdr:ext cx="1532086" cy="254878"/>
    <xdr:sp macro="" textlink="">
      <xdr:nvSpPr>
        <xdr:cNvPr id="30" name="TextBox 29"/>
        <xdr:cNvSpPr txBox="1"/>
      </xdr:nvSpPr>
      <xdr:spPr>
        <a:xfrm>
          <a:off x="7820024" y="4162425"/>
          <a:ext cx="1532086" cy="2548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050">
              <a:solidFill>
                <a:srgbClr val="00B050"/>
              </a:solidFill>
            </a:rPr>
            <a:t>ให้งวด</a:t>
          </a:r>
          <a:r>
            <a:rPr lang="th-TH" sz="1050" baseline="0">
              <a:solidFill>
                <a:srgbClr val="00B050"/>
              </a:solidFill>
            </a:rPr>
            <a:t> 1   งวด 2  เป็น 0</a:t>
          </a:r>
          <a:endParaRPr lang="th-TH" sz="1050">
            <a:solidFill>
              <a:srgbClr val="00B050"/>
            </a:solidFill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5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3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Relationship Id="rId9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.xml"/><Relationship Id="rId13" Type="http://schemas.openxmlformats.org/officeDocument/2006/relationships/ctrlProp" Target="../ctrlProps/ctrlProp25.xml"/><Relationship Id="rId18" Type="http://schemas.openxmlformats.org/officeDocument/2006/relationships/ctrlProp" Target="../ctrlProps/ctrlProp30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33.xml"/><Relationship Id="rId7" Type="http://schemas.openxmlformats.org/officeDocument/2006/relationships/ctrlProp" Target="../ctrlProps/ctrlProp19.xml"/><Relationship Id="rId12" Type="http://schemas.openxmlformats.org/officeDocument/2006/relationships/ctrlProp" Target="../ctrlProps/ctrlProp24.xml"/><Relationship Id="rId17" Type="http://schemas.openxmlformats.org/officeDocument/2006/relationships/ctrlProp" Target="../ctrlProps/ctrlProp29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8.xml"/><Relationship Id="rId20" Type="http://schemas.openxmlformats.org/officeDocument/2006/relationships/ctrlProp" Target="../ctrlProps/ctrlProp3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8.xml"/><Relationship Id="rId11" Type="http://schemas.openxmlformats.org/officeDocument/2006/relationships/ctrlProp" Target="../ctrlProps/ctrlProp23.xml"/><Relationship Id="rId24" Type="http://schemas.openxmlformats.org/officeDocument/2006/relationships/ctrlProp" Target="../ctrlProps/ctrlProp36.xml"/><Relationship Id="rId5" Type="http://schemas.openxmlformats.org/officeDocument/2006/relationships/ctrlProp" Target="../ctrlProps/ctrlProp17.xml"/><Relationship Id="rId15" Type="http://schemas.openxmlformats.org/officeDocument/2006/relationships/ctrlProp" Target="../ctrlProps/ctrlProp27.xml"/><Relationship Id="rId23" Type="http://schemas.openxmlformats.org/officeDocument/2006/relationships/ctrlProp" Target="../ctrlProps/ctrlProp35.xml"/><Relationship Id="rId10" Type="http://schemas.openxmlformats.org/officeDocument/2006/relationships/ctrlProp" Target="../ctrlProps/ctrlProp22.xml"/><Relationship Id="rId19" Type="http://schemas.openxmlformats.org/officeDocument/2006/relationships/ctrlProp" Target="../ctrlProps/ctrlProp31.xml"/><Relationship Id="rId4" Type="http://schemas.openxmlformats.org/officeDocument/2006/relationships/ctrlProp" Target="../ctrlProps/ctrlProp16.xml"/><Relationship Id="rId9" Type="http://schemas.openxmlformats.org/officeDocument/2006/relationships/ctrlProp" Target="../ctrlProps/ctrlProp21.xml"/><Relationship Id="rId14" Type="http://schemas.openxmlformats.org/officeDocument/2006/relationships/ctrlProp" Target="../ctrlProps/ctrlProp26.xml"/><Relationship Id="rId22" Type="http://schemas.openxmlformats.org/officeDocument/2006/relationships/ctrlProp" Target="../ctrlProps/ctrlProp3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7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4.xml"/><Relationship Id="rId4" Type="http://schemas.openxmlformats.org/officeDocument/2006/relationships/ctrlProp" Target="../ctrlProps/ctrlProp3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B2:P40"/>
  <sheetViews>
    <sheetView workbookViewId="0">
      <selection activeCell="O34" sqref="O34"/>
    </sheetView>
  </sheetViews>
  <sheetFormatPr defaultRowHeight="14.25"/>
  <cols>
    <col min="6" max="6" width="10.625" customWidth="1"/>
    <col min="9" max="9" width="17.125" customWidth="1"/>
    <col min="10" max="10" width="9.125" bestFit="1" customWidth="1"/>
    <col min="16" max="16" width="10.125" customWidth="1"/>
  </cols>
  <sheetData>
    <row r="2" spans="2:16"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</row>
    <row r="3" spans="2:16" ht="19.5">
      <c r="B3" s="57"/>
      <c r="C3" s="57"/>
      <c r="D3" s="57"/>
      <c r="E3" s="57"/>
      <c r="F3" s="57"/>
      <c r="G3" s="58" t="s">
        <v>56</v>
      </c>
      <c r="H3" s="57"/>
      <c r="I3" s="57"/>
      <c r="J3" s="57"/>
      <c r="K3" s="57"/>
      <c r="L3" s="57"/>
      <c r="M3" s="57"/>
      <c r="N3" s="57"/>
      <c r="O3" s="57"/>
      <c r="P3" s="57"/>
    </row>
    <row r="4" spans="2:16" ht="18">
      <c r="B4" s="57"/>
      <c r="C4" s="57"/>
      <c r="D4" s="57"/>
      <c r="E4" s="57"/>
      <c r="F4" s="57"/>
      <c r="G4" s="57"/>
      <c r="H4" s="60" t="s">
        <v>57</v>
      </c>
      <c r="I4" s="57"/>
      <c r="J4" s="57"/>
      <c r="K4" s="57"/>
      <c r="L4" s="57"/>
      <c r="M4" s="57"/>
      <c r="N4" s="57"/>
      <c r="O4" s="57"/>
      <c r="P4" s="57"/>
    </row>
    <row r="5" spans="2:16"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</row>
    <row r="6" spans="2:16" ht="21.6" customHeight="1">
      <c r="B6" s="57"/>
      <c r="C6" s="57"/>
      <c r="D6" s="57"/>
      <c r="E6" s="57" t="s">
        <v>58</v>
      </c>
      <c r="F6" s="57"/>
      <c r="G6" s="57"/>
      <c r="H6" s="5">
        <v>2563</v>
      </c>
      <c r="I6" s="57"/>
      <c r="J6" s="57"/>
      <c r="K6" s="57"/>
      <c r="L6" s="57"/>
      <c r="M6" s="57"/>
      <c r="N6" s="57"/>
      <c r="O6" s="57"/>
      <c r="P6" s="57"/>
    </row>
    <row r="7" spans="2:16"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7"/>
      <c r="O7" s="57"/>
      <c r="P7" s="57"/>
    </row>
    <row r="8" spans="2:16"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</row>
    <row r="9" spans="2:16"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</row>
    <row r="10" spans="2:16"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7"/>
    </row>
    <row r="11" spans="2:16"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</row>
    <row r="12" spans="2:16"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</row>
    <row r="13" spans="2:16"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</row>
    <row r="14" spans="2:16"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</row>
    <row r="15" spans="2:16"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</row>
    <row r="16" spans="2:16"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</row>
    <row r="17" spans="2:16"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</row>
    <row r="18" spans="2:16">
      <c r="B18" s="57"/>
      <c r="C18" s="57"/>
      <c r="D18" s="57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</row>
    <row r="19" spans="2:16"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</row>
    <row r="20" spans="2:16"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</row>
    <row r="21" spans="2:16"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</row>
    <row r="22" spans="2:16"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</row>
    <row r="23" spans="2:16"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</row>
    <row r="24" spans="2:16"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</row>
    <row r="25" spans="2:16"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</row>
    <row r="26" spans="2:16" ht="19.5"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9" t="s">
        <v>171</v>
      </c>
      <c r="O26" s="57"/>
      <c r="P26" s="57"/>
    </row>
    <row r="27" spans="2:16"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</row>
    <row r="28" spans="2:16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</row>
    <row r="29" spans="2:16" ht="18">
      <c r="B29" s="54" t="s">
        <v>168</v>
      </c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6"/>
    </row>
    <row r="30" spans="2:16" ht="15" thickBot="1">
      <c r="F30" s="2"/>
    </row>
    <row r="31" spans="2:16" ht="15" thickBot="1">
      <c r="F31" s="186" t="s">
        <v>158</v>
      </c>
      <c r="G31" s="46" t="s">
        <v>157</v>
      </c>
      <c r="H31" s="47"/>
      <c r="I31" s="61">
        <v>43851.408472222225</v>
      </c>
      <c r="J31" s="49"/>
      <c r="P31" s="52"/>
    </row>
    <row r="32" spans="2:16" ht="15" thickBot="1">
      <c r="F32" s="186"/>
      <c r="G32" s="44" t="s">
        <v>159</v>
      </c>
      <c r="H32" s="45"/>
      <c r="I32" s="51"/>
      <c r="J32" s="42"/>
    </row>
    <row r="33" spans="2:10" ht="15" thickBot="1">
      <c r="F33" s="186"/>
      <c r="G33" s="43" t="s">
        <v>160</v>
      </c>
      <c r="H33" s="41"/>
      <c r="I33" s="50">
        <v>43858.615706018521</v>
      </c>
      <c r="J33" s="42"/>
    </row>
    <row r="34" spans="2:10">
      <c r="B34" t="s">
        <v>151</v>
      </c>
    </row>
    <row r="35" spans="2:10" ht="19.5">
      <c r="C35" s="48" t="s">
        <v>172</v>
      </c>
      <c r="F35" t="s">
        <v>152</v>
      </c>
    </row>
    <row r="36" spans="2:10">
      <c r="F36" t="s">
        <v>153</v>
      </c>
    </row>
    <row r="37" spans="2:10">
      <c r="F37" t="s">
        <v>154</v>
      </c>
    </row>
    <row r="38" spans="2:10">
      <c r="F38" t="s">
        <v>166</v>
      </c>
    </row>
    <row r="39" spans="2:10">
      <c r="F39" t="s">
        <v>169</v>
      </c>
    </row>
    <row r="40" spans="2:10">
      <c r="F40" t="s">
        <v>175</v>
      </c>
    </row>
  </sheetData>
  <mergeCells count="1">
    <mergeCell ref="F31:F33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8" r:id="rId4" name="Button 4">
              <controlPr defaultSize="0" print="0" autoFill="0" autoPict="0" macro="[0]!ZPriorityCHK_Email">
                <anchor moveWithCells="1" sizeWithCells="1">
                  <from>
                    <xdr:col>2</xdr:col>
                    <xdr:colOff>47625</xdr:colOff>
                    <xdr:row>2</xdr:row>
                    <xdr:rowOff>0</xdr:rowOff>
                  </from>
                  <to>
                    <xdr:col>5</xdr:col>
                    <xdr:colOff>571500</xdr:colOff>
                    <xdr:row>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5" name="Button 5">
              <controlPr defaultSize="0" print="0" autoFill="0" autoPict="0" macro="[0]!Menu_FirstBudget_Click">
                <anchor moveWithCells="1" sizeWithCells="1">
                  <from>
                    <xdr:col>8</xdr:col>
                    <xdr:colOff>171450</xdr:colOff>
                    <xdr:row>4</xdr:row>
                    <xdr:rowOff>95250</xdr:rowOff>
                  </from>
                  <to>
                    <xdr:col>11</xdr:col>
                    <xdr:colOff>552450</xdr:colOff>
                    <xdr:row>6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6" name="Group Box 7">
              <controlPr defaultSize="0" autoFill="0" autoPict="0" altText="">
                <anchor moveWithCells="1">
                  <from>
                    <xdr:col>1</xdr:col>
                    <xdr:colOff>190500</xdr:colOff>
                    <xdr:row>7</xdr:row>
                    <xdr:rowOff>66675</xdr:rowOff>
                  </from>
                  <to>
                    <xdr:col>5</xdr:col>
                    <xdr:colOff>200025</xdr:colOff>
                    <xdr:row>20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7" name="Group Box 9">
              <controlPr defaultSize="0" autoFill="0" autoPict="0">
                <anchor moveWithCells="1">
                  <from>
                    <xdr:col>9</xdr:col>
                    <xdr:colOff>257175</xdr:colOff>
                    <xdr:row>7</xdr:row>
                    <xdr:rowOff>142875</xdr:rowOff>
                  </from>
                  <to>
                    <xdr:col>15</xdr:col>
                    <xdr:colOff>228600</xdr:colOff>
                    <xdr:row>24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8" name="Button 16">
              <controlPr defaultSize="0" print="0" autoFill="0" autoPict="0" macro="[0]!Button16_Click">
                <anchor moveWithCells="1" sizeWithCells="1">
                  <from>
                    <xdr:col>9</xdr:col>
                    <xdr:colOff>485775</xdr:colOff>
                    <xdr:row>17</xdr:row>
                    <xdr:rowOff>114300</xdr:rowOff>
                  </from>
                  <to>
                    <xdr:col>12</xdr:col>
                    <xdr:colOff>266700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9" name="Group Box 23">
              <controlPr defaultSize="0" autoFill="0" autoPict="0">
                <anchor moveWithCells="1">
                  <from>
                    <xdr:col>1</xdr:col>
                    <xdr:colOff>238125</xdr:colOff>
                    <xdr:row>21</xdr:row>
                    <xdr:rowOff>28575</xdr:rowOff>
                  </from>
                  <to>
                    <xdr:col>8</xdr:col>
                    <xdr:colOff>981075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10" name="Button 25">
              <controlPr defaultSize="0" print="0" autoFill="0" autoPict="0" macro="[0]!Atimestamp_update_Click">
                <anchor moveWithCells="1" sizeWithCells="1">
                  <from>
                    <xdr:col>10</xdr:col>
                    <xdr:colOff>161925</xdr:colOff>
                    <xdr:row>29</xdr:row>
                    <xdr:rowOff>161925</xdr:rowOff>
                  </from>
                  <to>
                    <xdr:col>12</xdr:col>
                    <xdr:colOff>314325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11" name="Button 26">
              <controlPr defaultSize="0" print="0" autoFill="0" autoPict="0" macro="[0]!Atimestam_update2_Click">
                <anchor moveWithCells="1" sizeWithCells="1">
                  <from>
                    <xdr:col>10</xdr:col>
                    <xdr:colOff>180975</xdr:colOff>
                    <xdr:row>31</xdr:row>
                    <xdr:rowOff>19050</xdr:rowOff>
                  </from>
                  <to>
                    <xdr:col>12</xdr:col>
                    <xdr:colOff>323850</xdr:colOff>
                    <xdr:row>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12" name="Button 27">
              <controlPr defaultSize="0" print="0" autoFill="0" autoPict="0" macro="[0]!Atimestam_dupdate3_Click">
                <anchor moveWithCells="1" sizeWithCells="1">
                  <from>
                    <xdr:col>10</xdr:col>
                    <xdr:colOff>161925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33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13" name="Group Box 28">
              <controlPr defaultSize="0" autoFill="0" autoPict="0">
                <anchor moveWithCells="1">
                  <from>
                    <xdr:col>5</xdr:col>
                    <xdr:colOff>466725</xdr:colOff>
                    <xdr:row>7</xdr:row>
                    <xdr:rowOff>57150</xdr:rowOff>
                  </from>
                  <to>
                    <xdr:col>8</xdr:col>
                    <xdr:colOff>933450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7030A0"/>
  </sheetPr>
  <dimension ref="A1:BC16"/>
  <sheetViews>
    <sheetView topLeftCell="G1" zoomScaleNormal="100" workbookViewId="0">
      <pane ySplit="6" topLeftCell="A7" activePane="bottomLeft" state="frozen"/>
      <selection pane="bottomLeft" activeCell="R22" sqref="R22"/>
    </sheetView>
  </sheetViews>
  <sheetFormatPr defaultColWidth="9" defaultRowHeight="15"/>
  <cols>
    <col min="1" max="1" width="4.25" style="35" customWidth="1"/>
    <col min="2" max="2" width="46.125" style="35" customWidth="1"/>
    <col min="3" max="3" width="10.25" style="95" customWidth="1"/>
    <col min="4" max="4" width="8.875" style="94" customWidth="1"/>
    <col min="5" max="5" width="8.125" style="35" customWidth="1"/>
    <col min="6" max="6" width="2.375" style="35" customWidth="1"/>
    <col min="7" max="7" width="6.375" style="95" customWidth="1"/>
    <col min="8" max="8" width="7.125" style="95" customWidth="1"/>
    <col min="9" max="9" width="6.375" style="95" customWidth="1"/>
    <col min="10" max="10" width="5.875" style="96" customWidth="1"/>
    <col min="11" max="11" width="17.375" style="118" customWidth="1"/>
    <col min="12" max="12" width="14.375" style="95" customWidth="1"/>
    <col min="13" max="13" width="9.375" style="95" customWidth="1"/>
    <col min="14" max="14" width="12.125" style="95" customWidth="1"/>
    <col min="15" max="15" width="6.375" style="35" customWidth="1"/>
    <col min="16" max="16" width="6.75" style="98" customWidth="1"/>
    <col min="17" max="17" width="7.125" style="35" customWidth="1"/>
    <col min="18" max="18" width="6" style="98" customWidth="1"/>
    <col min="19" max="19" width="8.125" style="94" customWidth="1"/>
    <col min="20" max="20" width="11.375" style="35" customWidth="1"/>
    <col min="21" max="21" width="13.875" style="98" customWidth="1"/>
    <col min="22" max="22" width="7" style="98" customWidth="1"/>
    <col min="23" max="23" width="6.375" style="98" customWidth="1"/>
    <col min="24" max="24" width="1.625" style="98" customWidth="1"/>
    <col min="25" max="25" width="6.875" style="98" customWidth="1"/>
    <col min="26" max="26" width="6.125" style="98" customWidth="1"/>
    <col min="27" max="27" width="1.375" style="98" customWidth="1"/>
    <col min="28" max="28" width="6.625" style="98" customWidth="1"/>
    <col min="29" max="29" width="6.875" style="109" customWidth="1"/>
    <col min="30" max="30" width="5.875" style="98" customWidth="1"/>
    <col min="31" max="31" width="2.125" style="98" customWidth="1"/>
    <col min="32" max="32" width="6.75" style="167" customWidth="1"/>
    <col min="33" max="33" width="6.625" style="167" customWidth="1"/>
    <col min="34" max="34" width="6.125" style="98" customWidth="1"/>
    <col min="35" max="35" width="2.125" style="168" customWidth="1"/>
    <col min="36" max="36" width="7.75" style="35" customWidth="1"/>
    <col min="37" max="37" width="10.75" style="35" customWidth="1"/>
    <col min="38" max="38" width="9.125" style="35" bestFit="1" customWidth="1"/>
    <col min="39" max="39" width="11.625" style="35" bestFit="1" customWidth="1"/>
    <col min="40" max="40" width="9" style="35"/>
    <col min="41" max="41" width="9.125" style="94" bestFit="1" customWidth="1"/>
    <col min="42" max="42" width="9" style="35"/>
    <col min="43" max="43" width="7.5" style="35" customWidth="1"/>
    <col min="44" max="44" width="11.75" style="35" customWidth="1"/>
    <col min="45" max="47" width="9.125" style="35" bestFit="1" customWidth="1"/>
    <col min="48" max="51" width="9" style="35"/>
    <col min="52" max="52" width="8.625" style="163" bestFit="1" customWidth="1"/>
    <col min="53" max="16384" width="9" style="35"/>
  </cols>
  <sheetData>
    <row r="1" spans="1:55" ht="18.75" thickBot="1">
      <c r="A1" s="92"/>
      <c r="B1" s="92"/>
      <c r="C1" s="93"/>
      <c r="K1" s="97" t="s">
        <v>174</v>
      </c>
      <c r="AC1" s="99">
        <v>30860</v>
      </c>
      <c r="AF1" s="189">
        <f t="array" ref="AF1">SUM(IF(ISERROR(AR7:AR16),0,(AR7:AR16)))</f>
        <v>66630</v>
      </c>
      <c r="AG1" s="190"/>
      <c r="AH1" s="191"/>
      <c r="AI1" s="100"/>
      <c r="AJ1" s="101" t="s">
        <v>142</v>
      </c>
      <c r="AK1" s="102"/>
      <c r="AM1" s="103" t="s">
        <v>155</v>
      </c>
      <c r="AW1" s="104" t="s">
        <v>52</v>
      </c>
      <c r="AZ1" s="62"/>
    </row>
    <row r="2" spans="1:55" ht="15.75" thickBot="1">
      <c r="B2" s="105" t="str">
        <f>(MENU!N26)</f>
        <v>ver 9.1 Final_2563</v>
      </c>
      <c r="K2" s="106" t="e">
        <f>SUM(#REF!)</f>
        <v>#REF!</v>
      </c>
      <c r="S2" s="107"/>
      <c r="T2" s="35" t="s">
        <v>156</v>
      </c>
      <c r="U2" s="108" t="s">
        <v>141</v>
      </c>
      <c r="AF2" s="192">
        <f t="array" ref="AF2">SUM(IF(ISERROR(AS7:AS16),0,(AS7:AS16)))</f>
        <v>0</v>
      </c>
      <c r="AG2" s="193"/>
      <c r="AH2" s="194"/>
      <c r="AI2" s="110"/>
      <c r="AJ2" s="111" t="s">
        <v>143</v>
      </c>
      <c r="AK2" s="112"/>
      <c r="AM2" s="170">
        <f>SUM(U3-AF1-AF2-AF3-AF4)</f>
        <v>10550</v>
      </c>
      <c r="AW2" s="1">
        <v>1</v>
      </c>
      <c r="AZ2" s="62"/>
    </row>
    <row r="3" spans="1:55" ht="15.75" thickBot="1">
      <c r="K3" s="113" t="s">
        <v>173</v>
      </c>
      <c r="T3" s="114">
        <v>539371.22</v>
      </c>
      <c r="U3" s="171">
        <f t="array" ref="U3">SUM(IF(ISERROR(U7:U16),0,(U7:U16)))</f>
        <v>77180</v>
      </c>
      <c r="AF3" s="195">
        <f t="array" ref="AF3">SUM(IF(ISERROR(AT7:AT16),0,(AT7:AT16)))</f>
        <v>0</v>
      </c>
      <c r="AG3" s="196"/>
      <c r="AH3" s="197"/>
      <c r="AI3" s="115"/>
      <c r="AJ3" s="116" t="s">
        <v>144</v>
      </c>
      <c r="AK3" s="117"/>
      <c r="AW3" s="1">
        <v>2</v>
      </c>
      <c r="AZ3" s="62"/>
    </row>
    <row r="4" spans="1:55" ht="15.6" customHeight="1" thickBot="1">
      <c r="AF4" s="198">
        <f t="array" ref="AF4">SUM(IF(ISERROR(AU7:AU16),0,(AU7:AU16)))</f>
        <v>0</v>
      </c>
      <c r="AG4" s="199"/>
      <c r="AH4" s="200"/>
      <c r="AI4" s="119"/>
      <c r="AJ4" s="120" t="s">
        <v>145</v>
      </c>
      <c r="AK4" s="121"/>
      <c r="AO4" s="94" t="s">
        <v>134</v>
      </c>
      <c r="AW4" s="1" t="s">
        <v>54</v>
      </c>
      <c r="AY4" s="122" t="s">
        <v>53</v>
      </c>
      <c r="AZ4" s="122"/>
      <c r="BA4" s="122"/>
      <c r="BB4" s="122"/>
    </row>
    <row r="5" spans="1:55" ht="30.95" customHeight="1">
      <c r="A5" s="123"/>
      <c r="B5" s="123"/>
      <c r="C5" s="124"/>
      <c r="D5" s="125"/>
      <c r="E5" s="123"/>
      <c r="F5" s="123"/>
      <c r="G5" s="124"/>
      <c r="H5" s="124"/>
      <c r="I5" s="124"/>
      <c r="J5" s="126"/>
      <c r="K5" s="127"/>
      <c r="L5" s="124"/>
      <c r="M5" s="124"/>
      <c r="N5" s="124"/>
      <c r="O5" s="123"/>
      <c r="P5" s="128"/>
      <c r="Q5" s="123"/>
      <c r="R5" s="128"/>
      <c r="S5" s="129"/>
      <c r="T5" s="130" t="s">
        <v>150</v>
      </c>
      <c r="U5" s="128"/>
      <c r="V5" s="131" t="s">
        <v>46</v>
      </c>
      <c r="W5" s="132" t="s">
        <v>47</v>
      </c>
      <c r="X5" s="128"/>
      <c r="Y5" s="131" t="s">
        <v>50</v>
      </c>
      <c r="Z5" s="132" t="s">
        <v>47</v>
      </c>
      <c r="AA5" s="128"/>
      <c r="AB5" s="128"/>
      <c r="AC5" s="133"/>
      <c r="AD5" s="132" t="s">
        <v>47</v>
      </c>
      <c r="AE5" s="128"/>
      <c r="AF5" s="128"/>
      <c r="AG5" s="128"/>
      <c r="AH5" s="128"/>
      <c r="AI5" s="134"/>
      <c r="AJ5" s="187" t="s">
        <v>61</v>
      </c>
      <c r="AK5" s="187"/>
      <c r="AL5" s="188" t="s">
        <v>60</v>
      </c>
      <c r="AM5" s="188"/>
      <c r="AO5" s="135" t="s">
        <v>132</v>
      </c>
      <c r="AR5" s="35">
        <f>SUBTOTAL(9,AR13:AR16)</f>
        <v>1880</v>
      </c>
      <c r="AW5" s="1" t="s">
        <v>55</v>
      </c>
      <c r="AZ5" s="36" t="s">
        <v>63</v>
      </c>
      <c r="BA5" s="37" t="s">
        <v>64</v>
      </c>
      <c r="BB5" s="38" t="s">
        <v>65</v>
      </c>
      <c r="BC5" s="136" t="s">
        <v>66</v>
      </c>
    </row>
    <row r="6" spans="1:55" ht="54" customHeight="1">
      <c r="A6" s="65" t="s">
        <v>1</v>
      </c>
      <c r="B6" s="66" t="s">
        <v>31</v>
      </c>
      <c r="C6" s="67" t="s">
        <v>2</v>
      </c>
      <c r="D6" s="68" t="s">
        <v>0</v>
      </c>
      <c r="E6" s="68" t="s">
        <v>11</v>
      </c>
      <c r="F6" s="137"/>
      <c r="G6" s="138" t="e">
        <f>"ใช้ย้อนหลังปี"&amp;MAX(#REF!)-2</f>
        <v>#REF!</v>
      </c>
      <c r="H6" s="138" t="e">
        <f>"ใช้ย้อนหลังปี"&amp;MAX(#REF!)-1</f>
        <v>#REF!</v>
      </c>
      <c r="I6" s="138" t="e">
        <f>"ใช้ย้อนหลังปี"&amp;MAX(#REF!)</f>
        <v>#REF!</v>
      </c>
      <c r="J6" s="139" t="s">
        <v>48</v>
      </c>
      <c r="K6" s="140" t="s">
        <v>3</v>
      </c>
      <c r="L6" s="139" t="s">
        <v>38</v>
      </c>
      <c r="M6" s="139" t="s">
        <v>10</v>
      </c>
      <c r="N6" s="139" t="s">
        <v>36</v>
      </c>
      <c r="O6" s="141" t="s">
        <v>67</v>
      </c>
      <c r="P6" s="142" t="s">
        <v>45</v>
      </c>
      <c r="Q6" s="143" t="s">
        <v>51</v>
      </c>
      <c r="R6" s="144" t="s">
        <v>176</v>
      </c>
      <c r="S6" s="145" t="e">
        <f>"แผนที่จะซื้อ"&amp;MAX(#REF!)</f>
        <v>#REF!</v>
      </c>
      <c r="T6" s="146" t="s">
        <v>170</v>
      </c>
      <c r="U6" s="147" t="s">
        <v>29</v>
      </c>
      <c r="V6" s="148" t="s">
        <v>22</v>
      </c>
      <c r="W6" s="149" t="s">
        <v>42</v>
      </c>
      <c r="X6" s="150"/>
      <c r="Y6" s="148" t="s">
        <v>23</v>
      </c>
      <c r="Z6" s="149" t="s">
        <v>42</v>
      </c>
      <c r="AA6" s="151"/>
      <c r="AB6" s="148" t="s">
        <v>37</v>
      </c>
      <c r="AC6" s="172" t="s">
        <v>40</v>
      </c>
      <c r="AD6" s="149" t="s">
        <v>42</v>
      </c>
      <c r="AE6" s="152"/>
      <c r="AF6" s="148" t="s">
        <v>25</v>
      </c>
      <c r="AG6" s="172" t="s">
        <v>41</v>
      </c>
      <c r="AH6" s="149" t="s">
        <v>42</v>
      </c>
      <c r="AI6" s="153"/>
      <c r="AJ6" s="154" t="s">
        <v>27</v>
      </c>
      <c r="AK6" s="155" t="s">
        <v>28</v>
      </c>
      <c r="AL6" s="156" t="s">
        <v>27</v>
      </c>
      <c r="AM6" s="157" t="s">
        <v>28</v>
      </c>
      <c r="AO6" s="158" t="s">
        <v>133</v>
      </c>
      <c r="AR6" s="159" t="s">
        <v>146</v>
      </c>
      <c r="AS6" s="160" t="s">
        <v>147</v>
      </c>
      <c r="AT6" s="161" t="s">
        <v>148</v>
      </c>
      <c r="AU6" s="162" t="s">
        <v>149</v>
      </c>
      <c r="AZ6" s="163">
        <v>0</v>
      </c>
      <c r="BA6" s="35">
        <v>0</v>
      </c>
      <c r="BB6" s="35">
        <v>0</v>
      </c>
      <c r="BC6" s="35">
        <v>0</v>
      </c>
    </row>
    <row r="7" spans="1:55" ht="28.5">
      <c r="A7" s="33">
        <v>7</v>
      </c>
      <c r="B7" s="69" t="s">
        <v>43</v>
      </c>
      <c r="C7" s="70" t="s">
        <v>49</v>
      </c>
      <c r="D7" s="1">
        <v>7307</v>
      </c>
      <c r="E7" s="1" t="s">
        <v>44</v>
      </c>
      <c r="F7" s="164"/>
      <c r="G7" s="71">
        <v>0</v>
      </c>
      <c r="H7" s="71">
        <v>1</v>
      </c>
      <c r="I7" s="71">
        <v>3</v>
      </c>
      <c r="J7" s="72" t="s">
        <v>182</v>
      </c>
      <c r="K7" s="73"/>
      <c r="L7" s="74"/>
      <c r="M7" s="75"/>
      <c r="N7" s="75"/>
      <c r="O7" s="76">
        <v>3</v>
      </c>
      <c r="P7" s="34">
        <v>0</v>
      </c>
      <c r="Q7" s="77">
        <v>0</v>
      </c>
      <c r="R7" s="34">
        <v>3</v>
      </c>
      <c r="S7" s="78">
        <v>3</v>
      </c>
      <c r="T7" s="79">
        <v>14000</v>
      </c>
      <c r="U7" s="80">
        <v>42000</v>
      </c>
      <c r="V7" s="81">
        <v>3</v>
      </c>
      <c r="W7" s="82">
        <v>3</v>
      </c>
      <c r="X7" s="83">
        <v>0</v>
      </c>
      <c r="Y7" s="81">
        <v>0</v>
      </c>
      <c r="Z7" s="82">
        <v>0</v>
      </c>
      <c r="AA7" s="83">
        <v>0</v>
      </c>
      <c r="AB7" s="84">
        <v>0</v>
      </c>
      <c r="AC7" s="85">
        <v>0</v>
      </c>
      <c r="AD7" s="82">
        <v>0</v>
      </c>
      <c r="AE7" s="86"/>
      <c r="AF7" s="87">
        <v>0</v>
      </c>
      <c r="AG7" s="85">
        <v>0</v>
      </c>
      <c r="AH7" s="82"/>
      <c r="AI7" s="88"/>
      <c r="AJ7" s="89">
        <v>3</v>
      </c>
      <c r="AK7" s="90">
        <v>42000</v>
      </c>
      <c r="AL7" s="33">
        <v>3</v>
      </c>
      <c r="AM7" s="91">
        <v>42000</v>
      </c>
      <c r="AO7" s="1">
        <v>0</v>
      </c>
      <c r="AR7" s="53">
        <v>42000</v>
      </c>
      <c r="AS7" s="53">
        <v>0</v>
      </c>
      <c r="AT7" s="53">
        <v>0</v>
      </c>
      <c r="AU7" s="53">
        <v>0</v>
      </c>
      <c r="AZ7" s="36" t="s">
        <v>181</v>
      </c>
      <c r="BA7" s="165" t="s">
        <v>181</v>
      </c>
      <c r="BB7" s="166" t="s">
        <v>181</v>
      </c>
      <c r="BC7" s="39" t="s">
        <v>181</v>
      </c>
    </row>
    <row r="8" spans="1:55" ht="30.75" customHeight="1">
      <c r="A8" s="33">
        <v>9</v>
      </c>
      <c r="B8" s="69" t="s">
        <v>183</v>
      </c>
      <c r="C8" s="70" t="s">
        <v>30</v>
      </c>
      <c r="D8" s="1">
        <v>7065</v>
      </c>
      <c r="E8" s="1" t="s">
        <v>44</v>
      </c>
      <c r="F8" s="164"/>
      <c r="G8" s="71">
        <v>4</v>
      </c>
      <c r="H8" s="71">
        <v>2</v>
      </c>
      <c r="I8" s="71">
        <v>0</v>
      </c>
      <c r="J8" s="72" t="s">
        <v>181</v>
      </c>
      <c r="K8" s="73"/>
      <c r="L8" s="74"/>
      <c r="M8" s="75"/>
      <c r="N8" s="75"/>
      <c r="O8" s="76">
        <v>0</v>
      </c>
      <c r="P8" s="34">
        <v>0</v>
      </c>
      <c r="Q8" s="77">
        <v>0</v>
      </c>
      <c r="R8" s="34">
        <v>0</v>
      </c>
      <c r="S8" s="78">
        <v>0</v>
      </c>
      <c r="T8" s="79">
        <v>14000</v>
      </c>
      <c r="U8" s="80">
        <v>0</v>
      </c>
      <c r="V8" s="81">
        <v>3</v>
      </c>
      <c r="W8" s="82"/>
      <c r="X8" s="83">
        <v>3</v>
      </c>
      <c r="Y8" s="81">
        <v>0</v>
      </c>
      <c r="Z8" s="82">
        <v>0</v>
      </c>
      <c r="AA8" s="83">
        <v>3</v>
      </c>
      <c r="AB8" s="84">
        <v>0</v>
      </c>
      <c r="AC8" s="85">
        <v>0</v>
      </c>
      <c r="AD8" s="82">
        <v>0</v>
      </c>
      <c r="AE8" s="86"/>
      <c r="AF8" s="87">
        <v>0</v>
      </c>
      <c r="AG8" s="85">
        <v>0</v>
      </c>
      <c r="AH8" s="82"/>
      <c r="AI8" s="88"/>
      <c r="AJ8" s="89">
        <v>3</v>
      </c>
      <c r="AK8" s="90">
        <v>42000</v>
      </c>
      <c r="AL8" s="33">
        <v>0</v>
      </c>
      <c r="AM8" s="91">
        <v>0</v>
      </c>
      <c r="AO8" s="1">
        <v>0</v>
      </c>
      <c r="AR8" s="53">
        <v>0</v>
      </c>
      <c r="AS8" s="53">
        <v>0</v>
      </c>
      <c r="AT8" s="53">
        <v>0</v>
      </c>
      <c r="AU8" s="53">
        <v>0</v>
      </c>
      <c r="AZ8" s="36" t="s">
        <v>181</v>
      </c>
      <c r="BA8" s="37" t="s">
        <v>181</v>
      </c>
      <c r="BB8" s="38" t="s">
        <v>181</v>
      </c>
      <c r="BC8" s="39" t="s">
        <v>181</v>
      </c>
    </row>
    <row r="9" spans="1:55" ht="17.25" customHeight="1">
      <c r="A9" s="33">
        <v>12</v>
      </c>
      <c r="B9" s="69" t="s">
        <v>4</v>
      </c>
      <c r="C9" s="70" t="s">
        <v>30</v>
      </c>
      <c r="D9" s="1">
        <v>1253</v>
      </c>
      <c r="E9" s="1" t="s">
        <v>5</v>
      </c>
      <c r="F9" s="164"/>
      <c r="G9" s="71">
        <v>1</v>
      </c>
      <c r="H9" s="71">
        <v>0</v>
      </c>
      <c r="I9" s="71">
        <v>0</v>
      </c>
      <c r="J9" s="72" t="s">
        <v>181</v>
      </c>
      <c r="K9" s="73"/>
      <c r="L9" s="74"/>
      <c r="M9" s="75"/>
      <c r="N9" s="75"/>
      <c r="O9" s="76">
        <v>1</v>
      </c>
      <c r="P9" s="34">
        <v>0</v>
      </c>
      <c r="Q9" s="77">
        <v>0</v>
      </c>
      <c r="R9" s="34">
        <v>1</v>
      </c>
      <c r="S9" s="78">
        <v>1</v>
      </c>
      <c r="T9" s="79">
        <v>1050</v>
      </c>
      <c r="U9" s="80">
        <v>1050</v>
      </c>
      <c r="V9" s="81">
        <v>1</v>
      </c>
      <c r="W9" s="82"/>
      <c r="X9" s="83">
        <v>1</v>
      </c>
      <c r="Y9" s="81">
        <v>0</v>
      </c>
      <c r="Z9" s="82">
        <v>0</v>
      </c>
      <c r="AA9" s="83">
        <v>1</v>
      </c>
      <c r="AB9" s="84">
        <v>0</v>
      </c>
      <c r="AC9" s="85">
        <v>0</v>
      </c>
      <c r="AD9" s="82">
        <v>0</v>
      </c>
      <c r="AE9" s="86"/>
      <c r="AF9" s="87">
        <v>0</v>
      </c>
      <c r="AG9" s="85">
        <v>0</v>
      </c>
      <c r="AH9" s="82"/>
      <c r="AI9" s="88"/>
      <c r="AJ9" s="89">
        <v>1</v>
      </c>
      <c r="AK9" s="90">
        <v>1050</v>
      </c>
      <c r="AL9" s="33">
        <v>0</v>
      </c>
      <c r="AM9" s="91">
        <v>0</v>
      </c>
      <c r="AO9" s="1" t="s">
        <v>181</v>
      </c>
      <c r="AR9" s="53">
        <v>0</v>
      </c>
      <c r="AS9" s="53">
        <v>0</v>
      </c>
      <c r="AT9" s="53">
        <v>0</v>
      </c>
      <c r="AU9" s="53">
        <v>0</v>
      </c>
      <c r="AZ9" s="36">
        <v>1</v>
      </c>
      <c r="BA9" s="37" t="s">
        <v>181</v>
      </c>
      <c r="BB9" s="38" t="s">
        <v>181</v>
      </c>
      <c r="BC9" s="39" t="s">
        <v>181</v>
      </c>
    </row>
    <row r="10" spans="1:55" ht="14.25">
      <c r="A10" s="33">
        <v>13</v>
      </c>
      <c r="B10" s="69" t="s">
        <v>6</v>
      </c>
      <c r="C10" s="70" t="s">
        <v>30</v>
      </c>
      <c r="D10" s="1">
        <v>1201</v>
      </c>
      <c r="E10" s="1" t="s">
        <v>39</v>
      </c>
      <c r="F10" s="164"/>
      <c r="G10" s="71">
        <v>1</v>
      </c>
      <c r="H10" s="71">
        <v>2</v>
      </c>
      <c r="I10" s="71">
        <v>5</v>
      </c>
      <c r="J10" s="72" t="s">
        <v>181</v>
      </c>
      <c r="K10" s="73"/>
      <c r="L10" s="74"/>
      <c r="M10" s="75"/>
      <c r="N10" s="75"/>
      <c r="O10" s="76">
        <v>1</v>
      </c>
      <c r="P10" s="34">
        <v>5</v>
      </c>
      <c r="Q10" s="77">
        <v>0</v>
      </c>
      <c r="R10" s="34">
        <v>0</v>
      </c>
      <c r="S10" s="78">
        <v>5</v>
      </c>
      <c r="T10" s="79">
        <v>490</v>
      </c>
      <c r="U10" s="80">
        <v>2450</v>
      </c>
      <c r="V10" s="81">
        <v>0</v>
      </c>
      <c r="W10" s="82">
        <v>5</v>
      </c>
      <c r="X10" s="83">
        <v>-5</v>
      </c>
      <c r="Y10" s="81">
        <v>5</v>
      </c>
      <c r="Z10" s="82">
        <v>0</v>
      </c>
      <c r="AA10" s="83">
        <v>0</v>
      </c>
      <c r="AB10" s="84">
        <v>0</v>
      </c>
      <c r="AC10" s="85">
        <v>0</v>
      </c>
      <c r="AD10" s="82">
        <v>0</v>
      </c>
      <c r="AE10" s="86"/>
      <c r="AF10" s="87">
        <v>0</v>
      </c>
      <c r="AG10" s="85">
        <v>0</v>
      </c>
      <c r="AH10" s="82"/>
      <c r="AI10" s="88"/>
      <c r="AJ10" s="89">
        <v>5</v>
      </c>
      <c r="AK10" s="90">
        <v>2450</v>
      </c>
      <c r="AL10" s="33">
        <v>5</v>
      </c>
      <c r="AM10" s="91">
        <v>2450</v>
      </c>
      <c r="AO10" s="1" t="s">
        <v>184</v>
      </c>
      <c r="AR10" s="53">
        <v>2450</v>
      </c>
      <c r="AS10" s="53">
        <v>0</v>
      </c>
      <c r="AT10" s="53">
        <v>0</v>
      </c>
      <c r="AU10" s="53">
        <v>0</v>
      </c>
      <c r="AZ10" s="36" t="s">
        <v>181</v>
      </c>
      <c r="BA10" s="37" t="s">
        <v>181</v>
      </c>
      <c r="BB10" s="38" t="s">
        <v>181</v>
      </c>
      <c r="BC10" s="39" t="s">
        <v>181</v>
      </c>
    </row>
    <row r="11" spans="1:55" ht="14.25">
      <c r="A11" s="33">
        <v>14</v>
      </c>
      <c r="B11" s="69" t="s">
        <v>7</v>
      </c>
      <c r="C11" s="70" t="s">
        <v>30</v>
      </c>
      <c r="D11" s="1">
        <v>1200</v>
      </c>
      <c r="E11" s="1" t="s">
        <v>39</v>
      </c>
      <c r="F11" s="164"/>
      <c r="G11" s="71">
        <v>0</v>
      </c>
      <c r="H11" s="71">
        <v>0</v>
      </c>
      <c r="I11" s="71">
        <v>1</v>
      </c>
      <c r="J11" s="72" t="s">
        <v>181</v>
      </c>
      <c r="K11" s="73"/>
      <c r="L11" s="74"/>
      <c r="M11" s="75"/>
      <c r="N11" s="75"/>
      <c r="O11" s="76">
        <v>6</v>
      </c>
      <c r="P11" s="34">
        <v>1</v>
      </c>
      <c r="Q11" s="77">
        <v>0</v>
      </c>
      <c r="R11" s="34">
        <v>1</v>
      </c>
      <c r="S11" s="78">
        <v>1</v>
      </c>
      <c r="T11" s="79">
        <v>1300</v>
      </c>
      <c r="U11" s="80">
        <v>1300</v>
      </c>
      <c r="V11" s="81">
        <v>0</v>
      </c>
      <c r="W11" s="82">
        <v>1</v>
      </c>
      <c r="X11" s="83">
        <v>-1</v>
      </c>
      <c r="Y11" s="81">
        <v>1</v>
      </c>
      <c r="Z11" s="82">
        <v>0</v>
      </c>
      <c r="AA11" s="83">
        <v>0</v>
      </c>
      <c r="AB11" s="84">
        <v>0</v>
      </c>
      <c r="AC11" s="85">
        <v>0</v>
      </c>
      <c r="AD11" s="82">
        <v>0</v>
      </c>
      <c r="AE11" s="86"/>
      <c r="AF11" s="87">
        <v>0</v>
      </c>
      <c r="AG11" s="85">
        <v>0</v>
      </c>
      <c r="AH11" s="82"/>
      <c r="AI11" s="88"/>
      <c r="AJ11" s="89">
        <v>1</v>
      </c>
      <c r="AK11" s="90">
        <v>1300</v>
      </c>
      <c r="AL11" s="33">
        <v>1</v>
      </c>
      <c r="AM11" s="91">
        <v>1300</v>
      </c>
      <c r="AO11" s="1" t="s">
        <v>184</v>
      </c>
      <c r="AR11" s="53">
        <v>1300</v>
      </c>
      <c r="AS11" s="53">
        <v>0</v>
      </c>
      <c r="AT11" s="53">
        <v>0</v>
      </c>
      <c r="AU11" s="53">
        <v>0</v>
      </c>
      <c r="AZ11" s="36" t="s">
        <v>181</v>
      </c>
      <c r="BA11" s="37" t="s">
        <v>181</v>
      </c>
      <c r="BB11" s="38" t="s">
        <v>181</v>
      </c>
      <c r="BC11" s="39" t="s">
        <v>181</v>
      </c>
    </row>
    <row r="12" spans="1:55" ht="14.25">
      <c r="A12" s="33">
        <v>16</v>
      </c>
      <c r="B12" s="69" t="s">
        <v>8</v>
      </c>
      <c r="C12" s="70" t="s">
        <v>49</v>
      </c>
      <c r="D12" s="1">
        <v>1167</v>
      </c>
      <c r="E12" s="1" t="s">
        <v>9</v>
      </c>
      <c r="F12" s="164"/>
      <c r="G12" s="71">
        <v>3</v>
      </c>
      <c r="H12" s="71">
        <v>3</v>
      </c>
      <c r="I12" s="71">
        <v>2</v>
      </c>
      <c r="J12" s="72" t="s">
        <v>182</v>
      </c>
      <c r="K12" s="73"/>
      <c r="L12" s="74"/>
      <c r="M12" s="75"/>
      <c r="N12" s="75"/>
      <c r="O12" s="76">
        <v>6</v>
      </c>
      <c r="P12" s="34">
        <v>1</v>
      </c>
      <c r="Q12" s="77">
        <v>1</v>
      </c>
      <c r="R12" s="34">
        <v>5</v>
      </c>
      <c r="S12" s="78">
        <v>3</v>
      </c>
      <c r="T12" s="79">
        <v>9500</v>
      </c>
      <c r="U12" s="80">
        <v>28500</v>
      </c>
      <c r="V12" s="81">
        <v>3</v>
      </c>
      <c r="W12" s="82">
        <v>2</v>
      </c>
      <c r="X12" s="83">
        <v>1</v>
      </c>
      <c r="Y12" s="81">
        <v>0</v>
      </c>
      <c r="Z12" s="82">
        <v>0</v>
      </c>
      <c r="AA12" s="83">
        <v>1</v>
      </c>
      <c r="AB12" s="84">
        <v>0</v>
      </c>
      <c r="AC12" s="85">
        <v>0</v>
      </c>
      <c r="AD12" s="82">
        <v>0</v>
      </c>
      <c r="AE12" s="86"/>
      <c r="AF12" s="87">
        <v>0</v>
      </c>
      <c r="AG12" s="85">
        <v>0</v>
      </c>
      <c r="AH12" s="82"/>
      <c r="AI12" s="88"/>
      <c r="AJ12" s="89">
        <v>3</v>
      </c>
      <c r="AK12" s="90">
        <v>28500</v>
      </c>
      <c r="AL12" s="33">
        <v>2</v>
      </c>
      <c r="AM12" s="91">
        <v>19000</v>
      </c>
      <c r="AO12" s="1" t="s">
        <v>184</v>
      </c>
      <c r="AR12" s="53">
        <v>19000</v>
      </c>
      <c r="AS12" s="53">
        <v>0</v>
      </c>
      <c r="AT12" s="53">
        <v>0</v>
      </c>
      <c r="AU12" s="53">
        <v>0</v>
      </c>
      <c r="AZ12" s="36" t="s">
        <v>181</v>
      </c>
      <c r="BA12" s="37" t="s">
        <v>181</v>
      </c>
      <c r="BB12" s="38" t="s">
        <v>181</v>
      </c>
      <c r="BC12" s="39" t="s">
        <v>181</v>
      </c>
    </row>
    <row r="13" spans="1:55" ht="14.25">
      <c r="A13" s="33">
        <v>24</v>
      </c>
      <c r="B13" s="69" t="s">
        <v>32</v>
      </c>
      <c r="C13" s="70" t="s">
        <v>30</v>
      </c>
      <c r="D13" s="1">
        <v>6668</v>
      </c>
      <c r="E13" s="1" t="s">
        <v>5</v>
      </c>
      <c r="F13" s="164"/>
      <c r="G13" s="71">
        <v>1</v>
      </c>
      <c r="H13" s="71">
        <v>0</v>
      </c>
      <c r="I13" s="71">
        <v>1</v>
      </c>
      <c r="J13" s="72" t="s">
        <v>181</v>
      </c>
      <c r="K13" s="73"/>
      <c r="L13" s="74"/>
      <c r="M13" s="75"/>
      <c r="N13" s="75"/>
      <c r="O13" s="76">
        <v>1</v>
      </c>
      <c r="P13" s="34">
        <v>1</v>
      </c>
      <c r="Q13" s="77">
        <v>0</v>
      </c>
      <c r="R13" s="34">
        <v>0</v>
      </c>
      <c r="S13" s="78">
        <v>1</v>
      </c>
      <c r="T13" s="79">
        <v>580</v>
      </c>
      <c r="U13" s="80">
        <v>580</v>
      </c>
      <c r="V13" s="81">
        <v>0</v>
      </c>
      <c r="W13" s="82">
        <v>1</v>
      </c>
      <c r="X13" s="83">
        <v>-1</v>
      </c>
      <c r="Y13" s="81">
        <v>1</v>
      </c>
      <c r="Z13" s="82">
        <v>0</v>
      </c>
      <c r="AA13" s="83">
        <v>0</v>
      </c>
      <c r="AB13" s="84">
        <v>0</v>
      </c>
      <c r="AC13" s="85">
        <v>0</v>
      </c>
      <c r="AD13" s="82">
        <v>0</v>
      </c>
      <c r="AE13" s="86"/>
      <c r="AF13" s="87">
        <v>0</v>
      </c>
      <c r="AG13" s="85">
        <v>0</v>
      </c>
      <c r="AH13" s="82"/>
      <c r="AI13" s="88"/>
      <c r="AJ13" s="89">
        <v>1</v>
      </c>
      <c r="AK13" s="90">
        <v>580</v>
      </c>
      <c r="AL13" s="33">
        <v>1</v>
      </c>
      <c r="AM13" s="91">
        <v>580</v>
      </c>
      <c r="AO13" s="1">
        <v>0</v>
      </c>
      <c r="AR13" s="169">
        <v>580</v>
      </c>
      <c r="AS13" s="53">
        <v>0</v>
      </c>
      <c r="AT13" s="53">
        <v>0</v>
      </c>
      <c r="AU13" s="53">
        <v>0</v>
      </c>
      <c r="AZ13" s="36" t="s">
        <v>181</v>
      </c>
      <c r="BA13" s="37" t="s">
        <v>181</v>
      </c>
      <c r="BB13" s="38" t="s">
        <v>181</v>
      </c>
      <c r="BC13" s="39" t="s">
        <v>181</v>
      </c>
    </row>
    <row r="14" spans="1:55" ht="14.25">
      <c r="A14" s="33">
        <v>25</v>
      </c>
      <c r="B14" s="69" t="s">
        <v>33</v>
      </c>
      <c r="C14" s="70" t="s">
        <v>30</v>
      </c>
      <c r="D14" s="1">
        <v>6669</v>
      </c>
      <c r="E14" s="1" t="s">
        <v>5</v>
      </c>
      <c r="F14" s="164"/>
      <c r="G14" s="71">
        <v>1</v>
      </c>
      <c r="H14" s="71">
        <v>0</v>
      </c>
      <c r="I14" s="71">
        <v>1</v>
      </c>
      <c r="J14" s="72" t="s">
        <v>181</v>
      </c>
      <c r="K14" s="73"/>
      <c r="L14" s="74"/>
      <c r="M14" s="75"/>
      <c r="N14" s="75"/>
      <c r="O14" s="76">
        <v>0</v>
      </c>
      <c r="P14" s="34">
        <v>1</v>
      </c>
      <c r="Q14" s="77">
        <v>0</v>
      </c>
      <c r="R14" s="34">
        <v>0</v>
      </c>
      <c r="S14" s="78">
        <v>1</v>
      </c>
      <c r="T14" s="79">
        <v>580</v>
      </c>
      <c r="U14" s="80">
        <v>580</v>
      </c>
      <c r="V14" s="81">
        <v>0</v>
      </c>
      <c r="W14" s="82">
        <v>1</v>
      </c>
      <c r="X14" s="83">
        <v>-1</v>
      </c>
      <c r="Y14" s="81">
        <v>1</v>
      </c>
      <c r="Z14" s="82">
        <v>0</v>
      </c>
      <c r="AA14" s="83">
        <v>0</v>
      </c>
      <c r="AB14" s="84">
        <v>0</v>
      </c>
      <c r="AC14" s="85">
        <v>0</v>
      </c>
      <c r="AD14" s="82">
        <v>0</v>
      </c>
      <c r="AE14" s="86"/>
      <c r="AF14" s="87">
        <v>0</v>
      </c>
      <c r="AG14" s="85">
        <v>0</v>
      </c>
      <c r="AH14" s="82"/>
      <c r="AI14" s="88"/>
      <c r="AJ14" s="89">
        <v>1</v>
      </c>
      <c r="AK14" s="90">
        <v>580</v>
      </c>
      <c r="AL14" s="33">
        <v>1</v>
      </c>
      <c r="AM14" s="91">
        <v>580</v>
      </c>
      <c r="AO14" s="1">
        <v>0</v>
      </c>
      <c r="AR14" s="53">
        <v>580</v>
      </c>
      <c r="AS14" s="53">
        <v>0</v>
      </c>
      <c r="AT14" s="53">
        <v>0</v>
      </c>
      <c r="AU14" s="53">
        <v>0</v>
      </c>
      <c r="AZ14" s="36" t="s">
        <v>181</v>
      </c>
      <c r="BA14" s="37" t="s">
        <v>181</v>
      </c>
      <c r="BB14" s="38" t="s">
        <v>181</v>
      </c>
      <c r="BC14" s="39" t="s">
        <v>181</v>
      </c>
    </row>
    <row r="15" spans="1:55" ht="14.25">
      <c r="A15" s="33">
        <v>26</v>
      </c>
      <c r="B15" s="69" t="s">
        <v>34</v>
      </c>
      <c r="C15" s="70" t="s">
        <v>30</v>
      </c>
      <c r="D15" s="1">
        <v>6506</v>
      </c>
      <c r="E15" s="1" t="s">
        <v>5</v>
      </c>
      <c r="F15" s="164"/>
      <c r="G15" s="71">
        <v>1</v>
      </c>
      <c r="H15" s="71">
        <v>0</v>
      </c>
      <c r="I15" s="71">
        <v>1</v>
      </c>
      <c r="J15" s="72" t="s">
        <v>181</v>
      </c>
      <c r="K15" s="73"/>
      <c r="L15" s="74"/>
      <c r="M15" s="75"/>
      <c r="N15" s="75"/>
      <c r="O15" s="76">
        <v>1</v>
      </c>
      <c r="P15" s="34">
        <v>1</v>
      </c>
      <c r="Q15" s="77">
        <v>0</v>
      </c>
      <c r="R15" s="34">
        <v>0</v>
      </c>
      <c r="S15" s="78">
        <v>1</v>
      </c>
      <c r="T15" s="79">
        <v>360</v>
      </c>
      <c r="U15" s="80">
        <v>360</v>
      </c>
      <c r="V15" s="81">
        <v>0</v>
      </c>
      <c r="W15" s="82">
        <v>1</v>
      </c>
      <c r="X15" s="83">
        <v>-1</v>
      </c>
      <c r="Y15" s="81">
        <v>1</v>
      </c>
      <c r="Z15" s="82">
        <v>0</v>
      </c>
      <c r="AA15" s="83">
        <v>0</v>
      </c>
      <c r="AB15" s="84">
        <v>0</v>
      </c>
      <c r="AC15" s="85">
        <v>0</v>
      </c>
      <c r="AD15" s="82">
        <v>0</v>
      </c>
      <c r="AE15" s="86"/>
      <c r="AF15" s="87">
        <v>0</v>
      </c>
      <c r="AG15" s="85">
        <v>0</v>
      </c>
      <c r="AH15" s="82"/>
      <c r="AI15" s="88"/>
      <c r="AJ15" s="89">
        <v>1</v>
      </c>
      <c r="AK15" s="90">
        <v>360</v>
      </c>
      <c r="AL15" s="33">
        <v>1</v>
      </c>
      <c r="AM15" s="91">
        <v>360</v>
      </c>
      <c r="AO15" s="1">
        <v>0</v>
      </c>
      <c r="AR15" s="53">
        <v>360</v>
      </c>
      <c r="AS15" s="53">
        <v>0</v>
      </c>
      <c r="AT15" s="53">
        <v>0</v>
      </c>
      <c r="AU15" s="53">
        <v>0</v>
      </c>
      <c r="AZ15" s="36" t="s">
        <v>181</v>
      </c>
      <c r="BA15" s="37" t="s">
        <v>181</v>
      </c>
      <c r="BB15" s="38" t="s">
        <v>181</v>
      </c>
      <c r="BC15" s="39" t="s">
        <v>181</v>
      </c>
    </row>
    <row r="16" spans="1:55" ht="14.25">
      <c r="A16" s="33">
        <v>27</v>
      </c>
      <c r="B16" s="69" t="s">
        <v>35</v>
      </c>
      <c r="C16" s="70" t="s">
        <v>30</v>
      </c>
      <c r="D16" s="1">
        <v>6502</v>
      </c>
      <c r="E16" s="1" t="s">
        <v>5</v>
      </c>
      <c r="F16" s="164"/>
      <c r="G16" s="71">
        <v>1</v>
      </c>
      <c r="H16" s="71">
        <v>0</v>
      </c>
      <c r="I16" s="71">
        <v>1</v>
      </c>
      <c r="J16" s="72" t="s">
        <v>181</v>
      </c>
      <c r="K16" s="73"/>
      <c r="L16" s="74"/>
      <c r="M16" s="75"/>
      <c r="N16" s="75"/>
      <c r="O16" s="76">
        <v>0</v>
      </c>
      <c r="P16" s="34">
        <v>1</v>
      </c>
      <c r="Q16" s="77">
        <v>0</v>
      </c>
      <c r="R16" s="34">
        <v>0</v>
      </c>
      <c r="S16" s="78">
        <v>1</v>
      </c>
      <c r="T16" s="79">
        <v>360</v>
      </c>
      <c r="U16" s="80">
        <v>360</v>
      </c>
      <c r="V16" s="81">
        <v>0</v>
      </c>
      <c r="W16" s="82">
        <v>1</v>
      </c>
      <c r="X16" s="83">
        <v>-1</v>
      </c>
      <c r="Y16" s="81">
        <v>1</v>
      </c>
      <c r="Z16" s="82">
        <v>0</v>
      </c>
      <c r="AA16" s="83">
        <v>0</v>
      </c>
      <c r="AB16" s="84">
        <v>0</v>
      </c>
      <c r="AC16" s="85">
        <v>0</v>
      </c>
      <c r="AD16" s="82">
        <v>0</v>
      </c>
      <c r="AE16" s="86"/>
      <c r="AF16" s="87">
        <v>0</v>
      </c>
      <c r="AG16" s="85">
        <v>0</v>
      </c>
      <c r="AH16" s="82"/>
      <c r="AI16" s="88"/>
      <c r="AJ16" s="89">
        <v>1</v>
      </c>
      <c r="AK16" s="90">
        <v>360</v>
      </c>
      <c r="AL16" s="33">
        <v>1</v>
      </c>
      <c r="AM16" s="91">
        <v>360</v>
      </c>
      <c r="AO16" s="1">
        <v>0</v>
      </c>
      <c r="AR16" s="53">
        <v>360</v>
      </c>
      <c r="AS16" s="53">
        <v>0</v>
      </c>
      <c r="AT16" s="53">
        <v>0</v>
      </c>
      <c r="AU16" s="53">
        <v>0</v>
      </c>
      <c r="AZ16" s="36" t="s">
        <v>181</v>
      </c>
      <c r="BA16" s="37" t="s">
        <v>181</v>
      </c>
      <c r="BB16" s="38" t="s">
        <v>181</v>
      </c>
      <c r="BC16" s="39" t="s">
        <v>181</v>
      </c>
    </row>
  </sheetData>
  <autoFilter ref="S6:S16"/>
  <mergeCells count="6">
    <mergeCell ref="AJ5:AK5"/>
    <mergeCell ref="AL5:AM5"/>
    <mergeCell ref="AF1:AH1"/>
    <mergeCell ref="AF2:AH2"/>
    <mergeCell ref="AF3:AH3"/>
    <mergeCell ref="AF4:AH4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37" r:id="rId4" name="Button 665">
              <controlPr defaultSize="0" print="0" autoFill="0" autoPict="0" macro="[0]!fill_zero_Z_Num">
                <anchor moveWithCells="1" sizeWithCells="1">
                  <from>
                    <xdr:col>22</xdr:col>
                    <xdr:colOff>447675</xdr:colOff>
                    <xdr:row>1</xdr:row>
                    <xdr:rowOff>38100</xdr:rowOff>
                  </from>
                  <to>
                    <xdr:col>26</xdr:col>
                    <xdr:colOff>76200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38" r:id="rId5" name="Button 666">
              <controlPr defaultSize="0" print="0" autoFill="0" autoPict="0" macro="[0]!fill_zero_AD_Num">
                <anchor moveWithCells="1" sizeWithCells="1">
                  <from>
                    <xdr:col>27</xdr:col>
                    <xdr:colOff>19050</xdr:colOff>
                    <xdr:row>1</xdr:row>
                    <xdr:rowOff>38100</xdr:rowOff>
                  </from>
                  <to>
                    <xdr:col>29</xdr:col>
                    <xdr:colOff>419100</xdr:colOff>
                    <xdr:row>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16" r:id="rId6" name="Button 3032">
              <controlPr defaultSize="0" print="0" autoFill="0" autoPict="0" macro="[0]!filterBuy">
                <anchor moveWithCells="1" sizeWithCells="1">
                  <from>
                    <xdr:col>16</xdr:col>
                    <xdr:colOff>28575</xdr:colOff>
                    <xdr:row>0</xdr:row>
                    <xdr:rowOff>209550</xdr:rowOff>
                  </from>
                  <to>
                    <xdr:col>17</xdr:col>
                    <xdr:colOff>133350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17" r:id="rId7" name="Button 3033">
              <controlPr defaultSize="0" print="0" autoFill="0" autoPict="0" macro="[0]!filterBuy_cancel">
                <anchor moveWithCells="1" sizeWithCells="1">
                  <from>
                    <xdr:col>17</xdr:col>
                    <xdr:colOff>152400</xdr:colOff>
                    <xdr:row>0</xdr:row>
                    <xdr:rowOff>209550</xdr:rowOff>
                  </from>
                  <to>
                    <xdr:col>18</xdr:col>
                    <xdr:colOff>266700</xdr:colOff>
                    <xdr:row>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17798" r:id="rId8" name="Button 3782">
              <controlPr defaultSize="0" print="0" autoFill="0" autoPict="0" macro="[0]!helpfor_Click">
                <anchor moveWithCells="1" sizeWithCells="1">
                  <from>
                    <xdr:col>1</xdr:col>
                    <xdr:colOff>1962150</xdr:colOff>
                    <xdr:row>1</xdr:row>
                    <xdr:rowOff>161925</xdr:rowOff>
                  </from>
                  <to>
                    <xdr:col>1</xdr:col>
                    <xdr:colOff>3371850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AA16"/>
  <sheetViews>
    <sheetView tabSelected="1" topLeftCell="I1" workbookViewId="0">
      <selection activeCell="V15" sqref="V15"/>
    </sheetView>
  </sheetViews>
  <sheetFormatPr defaultRowHeight="17.100000000000001" customHeight="1"/>
  <cols>
    <col min="1" max="1" width="4.25" style="13" customWidth="1"/>
    <col min="2" max="2" width="27.375" style="13" customWidth="1"/>
    <col min="3" max="3" width="8.25" style="29" customWidth="1"/>
    <col min="4" max="4" width="8.625" style="13"/>
    <col min="5" max="5" width="5.625" style="13" customWidth="1"/>
    <col min="6" max="7" width="4.375" style="13" customWidth="1"/>
    <col min="8" max="8" width="9.875" style="13" customWidth="1"/>
    <col min="9" max="12" width="8.625" style="13"/>
    <col min="13" max="13" width="6.75" style="177" customWidth="1"/>
    <col min="14" max="17" width="8.625" style="13"/>
    <col min="18" max="18" width="8.625" style="181"/>
    <col min="19" max="19" width="8.625" style="177"/>
    <col min="20" max="27" width="8.625" style="13"/>
  </cols>
  <sheetData>
    <row r="1" spans="1:19" ht="17.100000000000001" customHeight="1">
      <c r="A1" s="7"/>
      <c r="B1" s="8"/>
      <c r="C1" s="9"/>
      <c r="D1" s="7"/>
      <c r="E1" s="10"/>
      <c r="F1" s="10"/>
      <c r="G1" s="11"/>
      <c r="H1" s="10"/>
      <c r="I1" s="10"/>
      <c r="J1" s="10"/>
      <c r="K1" s="12"/>
      <c r="L1" s="12"/>
      <c r="M1" s="175"/>
      <c r="N1" s="10"/>
      <c r="O1" s="10"/>
      <c r="P1" s="10"/>
      <c r="Q1" s="10"/>
      <c r="R1" s="178"/>
      <c r="S1" s="183"/>
    </row>
    <row r="2" spans="1:19" ht="17.100000000000001" customHeight="1">
      <c r="A2" s="212" t="s">
        <v>12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  <c r="Q2" s="212"/>
      <c r="R2" s="179"/>
      <c r="S2" s="184"/>
    </row>
    <row r="3" spans="1:19" ht="17.100000000000001" customHeight="1">
      <c r="A3" s="212" t="s">
        <v>13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  <c r="R3" s="179"/>
      <c r="S3" s="184"/>
    </row>
    <row r="4" spans="1:19" ht="17.100000000000001" customHeight="1">
      <c r="A4" s="212" t="str">
        <f>"ประจำปีงบประมาณ."&amp;MAX(MENU!H6)</f>
        <v>ประจำปีงบประมาณ.2563</v>
      </c>
      <c r="B4" s="212"/>
      <c r="C4" s="212"/>
      <c r="D4" s="212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  <c r="P4" s="212"/>
      <c r="Q4" s="212"/>
      <c r="R4" s="179"/>
      <c r="S4" s="184"/>
    </row>
    <row r="5" spans="1:19" ht="17.100000000000001" customHeight="1">
      <c r="A5" s="14"/>
      <c r="B5" s="15"/>
      <c r="C5" s="16"/>
      <c r="D5" s="17"/>
      <c r="E5" s="18"/>
      <c r="F5" s="18"/>
      <c r="G5" s="19"/>
      <c r="H5" s="18"/>
      <c r="I5" s="18"/>
      <c r="J5" s="18"/>
      <c r="K5" s="20"/>
      <c r="L5" s="20"/>
      <c r="M5" s="176"/>
      <c r="N5" s="18"/>
      <c r="O5" s="18"/>
      <c r="P5" s="30"/>
      <c r="Q5" s="31"/>
      <c r="R5" s="180"/>
      <c r="S5" s="185"/>
    </row>
    <row r="6" spans="1:19" ht="17.100000000000001" customHeight="1">
      <c r="A6" s="213" t="s">
        <v>14</v>
      </c>
      <c r="B6" s="207" t="s">
        <v>15</v>
      </c>
      <c r="C6" s="207" t="s">
        <v>2</v>
      </c>
      <c r="D6" s="207" t="s">
        <v>16</v>
      </c>
      <c r="E6" s="214" t="s">
        <v>17</v>
      </c>
      <c r="F6" s="215"/>
      <c r="G6" s="216"/>
      <c r="H6" s="217" t="str">
        <f>"ประมาณการใช้ปี"&amp;MAX(MENU!H6)</f>
        <v>ประมาณการใช้ปี2563</v>
      </c>
      <c r="I6" s="219" t="s">
        <v>18</v>
      </c>
      <c r="J6" s="202" t="s">
        <v>19</v>
      </c>
      <c r="K6" s="204" t="s">
        <v>20</v>
      </c>
      <c r="L6" s="205" t="s">
        <v>21</v>
      </c>
      <c r="M6" s="205" t="s">
        <v>179</v>
      </c>
      <c r="N6" s="207" t="s">
        <v>22</v>
      </c>
      <c r="O6" s="208" t="s">
        <v>23</v>
      </c>
      <c r="P6" s="210" t="s">
        <v>24</v>
      </c>
      <c r="Q6" s="220" t="s">
        <v>25</v>
      </c>
      <c r="R6" s="201" t="s">
        <v>26</v>
      </c>
      <c r="S6" s="201"/>
    </row>
    <row r="7" spans="1:19" ht="17.100000000000001" customHeight="1">
      <c r="A7" s="213"/>
      <c r="B7" s="207"/>
      <c r="C7" s="207"/>
      <c r="D7" s="207"/>
      <c r="E7" s="21">
        <f>MAX(MENU!H6)-3</f>
        <v>2560</v>
      </c>
      <c r="F7" s="21">
        <f>MAX(MENU!H6)-2</f>
        <v>2561</v>
      </c>
      <c r="G7" s="21">
        <f>MAX(MENU!H6)-1</f>
        <v>2562</v>
      </c>
      <c r="H7" s="218"/>
      <c r="I7" s="219"/>
      <c r="J7" s="203"/>
      <c r="K7" s="204"/>
      <c r="L7" s="206"/>
      <c r="M7" s="206"/>
      <c r="N7" s="207"/>
      <c r="O7" s="209"/>
      <c r="P7" s="211"/>
      <c r="Q7" s="221"/>
      <c r="R7" s="3" t="s">
        <v>28</v>
      </c>
      <c r="S7" s="182" t="s">
        <v>180</v>
      </c>
    </row>
    <row r="8" spans="1:19" ht="17.100000000000001" customHeight="1">
      <c r="A8" s="22">
        <v>7</v>
      </c>
      <c r="B8" s="23" t="s">
        <v>43</v>
      </c>
      <c r="C8" s="24" t="s">
        <v>49</v>
      </c>
      <c r="D8" s="25" t="s">
        <v>44</v>
      </c>
      <c r="E8" s="24">
        <v>0</v>
      </c>
      <c r="F8" s="24">
        <v>1</v>
      </c>
      <c r="G8" s="24">
        <v>3</v>
      </c>
      <c r="H8" s="26">
        <v>3</v>
      </c>
      <c r="I8" s="27">
        <v>0</v>
      </c>
      <c r="J8" s="63">
        <v>3</v>
      </c>
      <c r="K8" s="64">
        <v>14000</v>
      </c>
      <c r="L8" s="28">
        <v>42000</v>
      </c>
      <c r="M8" s="22">
        <v>3</v>
      </c>
      <c r="N8" s="174">
        <v>42000</v>
      </c>
      <c r="O8" s="174">
        <v>0</v>
      </c>
      <c r="P8" s="174">
        <v>0</v>
      </c>
      <c r="Q8" s="174">
        <v>0</v>
      </c>
      <c r="R8" s="181">
        <v>42000</v>
      </c>
      <c r="S8" s="177">
        <v>0</v>
      </c>
    </row>
    <row r="9" spans="1:19" ht="17.100000000000001" customHeight="1">
      <c r="A9" s="22">
        <v>12</v>
      </c>
      <c r="B9" s="23" t="s">
        <v>4</v>
      </c>
      <c r="C9" s="24" t="s">
        <v>30</v>
      </c>
      <c r="D9" s="25" t="s">
        <v>5</v>
      </c>
      <c r="E9" s="24">
        <v>1</v>
      </c>
      <c r="F9" s="24">
        <v>0</v>
      </c>
      <c r="G9" s="24">
        <v>0</v>
      </c>
      <c r="H9" s="26">
        <v>1</v>
      </c>
      <c r="I9" s="27">
        <v>0</v>
      </c>
      <c r="J9" s="63">
        <v>1</v>
      </c>
      <c r="K9" s="64">
        <v>1050</v>
      </c>
      <c r="L9" s="28">
        <v>1050</v>
      </c>
      <c r="M9" s="22">
        <v>0</v>
      </c>
      <c r="N9" s="174">
        <v>0</v>
      </c>
      <c r="O9" s="174">
        <v>0</v>
      </c>
      <c r="P9" s="174">
        <v>0</v>
      </c>
      <c r="Q9" s="174">
        <v>0</v>
      </c>
      <c r="R9" s="181" t="s">
        <v>62</v>
      </c>
      <c r="S9" s="177">
        <v>1</v>
      </c>
    </row>
    <row r="10" spans="1:19" ht="17.100000000000001" customHeight="1">
      <c r="A10" s="22">
        <v>13</v>
      </c>
      <c r="B10" s="23" t="s">
        <v>6</v>
      </c>
      <c r="C10" s="24" t="s">
        <v>30</v>
      </c>
      <c r="D10" s="25" t="s">
        <v>39</v>
      </c>
      <c r="E10" s="24">
        <v>1</v>
      </c>
      <c r="F10" s="24">
        <v>2</v>
      </c>
      <c r="G10" s="24">
        <v>5</v>
      </c>
      <c r="H10" s="26">
        <v>1</v>
      </c>
      <c r="I10" s="27">
        <v>0</v>
      </c>
      <c r="J10" s="63">
        <v>5</v>
      </c>
      <c r="K10" s="64">
        <v>490</v>
      </c>
      <c r="L10" s="28">
        <v>2450</v>
      </c>
      <c r="M10" s="22">
        <v>5</v>
      </c>
      <c r="N10" s="174">
        <v>2450</v>
      </c>
      <c r="O10" s="174">
        <v>0</v>
      </c>
      <c r="P10" s="174">
        <v>0</v>
      </c>
      <c r="Q10" s="174">
        <v>0</v>
      </c>
      <c r="R10" s="181">
        <v>2450</v>
      </c>
      <c r="S10" s="177">
        <v>0</v>
      </c>
    </row>
    <row r="11" spans="1:19" ht="17.100000000000001" customHeight="1">
      <c r="A11" s="22">
        <v>14</v>
      </c>
      <c r="B11" s="23" t="s">
        <v>7</v>
      </c>
      <c r="C11" s="24" t="s">
        <v>30</v>
      </c>
      <c r="D11" s="25" t="s">
        <v>39</v>
      </c>
      <c r="E11" s="24">
        <v>0</v>
      </c>
      <c r="F11" s="24">
        <v>0</v>
      </c>
      <c r="G11" s="24">
        <v>1</v>
      </c>
      <c r="H11" s="26">
        <v>6</v>
      </c>
      <c r="I11" s="27">
        <v>0</v>
      </c>
      <c r="J11" s="63">
        <v>1</v>
      </c>
      <c r="K11" s="64">
        <v>1300</v>
      </c>
      <c r="L11" s="28">
        <v>1300</v>
      </c>
      <c r="M11" s="22">
        <v>1</v>
      </c>
      <c r="N11" s="174">
        <v>1300</v>
      </c>
      <c r="O11" s="174">
        <v>0</v>
      </c>
      <c r="P11" s="174">
        <v>0</v>
      </c>
      <c r="Q11" s="174">
        <v>0</v>
      </c>
      <c r="R11" s="181">
        <v>1300</v>
      </c>
      <c r="S11" s="177">
        <v>0</v>
      </c>
    </row>
    <row r="12" spans="1:19" ht="17.100000000000001" customHeight="1">
      <c r="A12" s="22">
        <v>16</v>
      </c>
      <c r="B12" s="23" t="s">
        <v>8</v>
      </c>
      <c r="C12" s="24" t="s">
        <v>49</v>
      </c>
      <c r="D12" s="25" t="s">
        <v>9</v>
      </c>
      <c r="E12" s="24">
        <v>3</v>
      </c>
      <c r="F12" s="24">
        <v>3</v>
      </c>
      <c r="G12" s="24">
        <v>2</v>
      </c>
      <c r="H12" s="26">
        <v>6</v>
      </c>
      <c r="I12" s="27">
        <v>1</v>
      </c>
      <c r="J12" s="63">
        <v>3</v>
      </c>
      <c r="K12" s="64">
        <v>9500</v>
      </c>
      <c r="L12" s="28">
        <v>28500</v>
      </c>
      <c r="M12" s="22">
        <v>2</v>
      </c>
      <c r="N12" s="174">
        <v>19000</v>
      </c>
      <c r="O12" s="174">
        <v>0</v>
      </c>
      <c r="P12" s="174">
        <v>0</v>
      </c>
      <c r="Q12" s="174">
        <v>0</v>
      </c>
      <c r="R12" s="181">
        <v>19000</v>
      </c>
      <c r="S12" s="177">
        <v>1</v>
      </c>
    </row>
    <row r="13" spans="1:19" ht="17.100000000000001" customHeight="1">
      <c r="A13" s="22">
        <v>24</v>
      </c>
      <c r="B13" s="23" t="s">
        <v>32</v>
      </c>
      <c r="C13" s="24" t="s">
        <v>30</v>
      </c>
      <c r="D13" s="25" t="s">
        <v>5</v>
      </c>
      <c r="E13" s="24">
        <v>1</v>
      </c>
      <c r="F13" s="24">
        <v>0</v>
      </c>
      <c r="G13" s="24">
        <v>1</v>
      </c>
      <c r="H13" s="26">
        <v>1</v>
      </c>
      <c r="I13" s="27">
        <v>0</v>
      </c>
      <c r="J13" s="63">
        <v>1</v>
      </c>
      <c r="K13" s="64">
        <v>580</v>
      </c>
      <c r="L13" s="28">
        <v>580</v>
      </c>
      <c r="M13" s="22">
        <v>1</v>
      </c>
      <c r="N13" s="173">
        <v>580</v>
      </c>
      <c r="O13" s="174">
        <v>0</v>
      </c>
      <c r="P13" s="174">
        <v>0</v>
      </c>
      <c r="Q13" s="174">
        <v>0</v>
      </c>
      <c r="R13" s="181">
        <v>580</v>
      </c>
      <c r="S13" s="177">
        <v>0</v>
      </c>
    </row>
    <row r="14" spans="1:19" ht="17.100000000000001" customHeight="1">
      <c r="A14" s="22">
        <v>25</v>
      </c>
      <c r="B14" s="23" t="s">
        <v>33</v>
      </c>
      <c r="C14" s="24" t="s">
        <v>30</v>
      </c>
      <c r="D14" s="25" t="s">
        <v>5</v>
      </c>
      <c r="E14" s="24">
        <v>1</v>
      </c>
      <c r="F14" s="24">
        <v>0</v>
      </c>
      <c r="G14" s="24">
        <v>1</v>
      </c>
      <c r="H14" s="26">
        <v>0</v>
      </c>
      <c r="I14" s="27">
        <v>0</v>
      </c>
      <c r="J14" s="63">
        <v>1</v>
      </c>
      <c r="K14" s="64">
        <v>580</v>
      </c>
      <c r="L14" s="28">
        <v>580</v>
      </c>
      <c r="M14" s="22">
        <v>1</v>
      </c>
      <c r="N14" s="174">
        <v>580</v>
      </c>
      <c r="O14" s="174">
        <v>0</v>
      </c>
      <c r="P14" s="174">
        <v>0</v>
      </c>
      <c r="Q14" s="174">
        <v>0</v>
      </c>
      <c r="R14" s="181">
        <v>580</v>
      </c>
      <c r="S14" s="177">
        <v>0</v>
      </c>
    </row>
    <row r="15" spans="1:19" ht="17.100000000000001" customHeight="1">
      <c r="A15" s="22">
        <v>26</v>
      </c>
      <c r="B15" s="23" t="s">
        <v>34</v>
      </c>
      <c r="C15" s="24" t="s">
        <v>30</v>
      </c>
      <c r="D15" s="25" t="s">
        <v>5</v>
      </c>
      <c r="E15" s="24">
        <v>1</v>
      </c>
      <c r="F15" s="24">
        <v>0</v>
      </c>
      <c r="G15" s="24">
        <v>1</v>
      </c>
      <c r="H15" s="26">
        <v>1</v>
      </c>
      <c r="I15" s="27">
        <v>0</v>
      </c>
      <c r="J15" s="63">
        <v>1</v>
      </c>
      <c r="K15" s="64">
        <v>360</v>
      </c>
      <c r="L15" s="28">
        <v>360</v>
      </c>
      <c r="M15" s="22">
        <v>1</v>
      </c>
      <c r="N15" s="174">
        <v>360</v>
      </c>
      <c r="O15" s="174">
        <v>0</v>
      </c>
      <c r="P15" s="174">
        <v>0</v>
      </c>
      <c r="Q15" s="174">
        <v>0</v>
      </c>
      <c r="R15" s="181">
        <v>360</v>
      </c>
      <c r="S15" s="177">
        <v>0</v>
      </c>
    </row>
    <row r="16" spans="1:19" ht="17.100000000000001" customHeight="1">
      <c r="A16" s="22">
        <v>27</v>
      </c>
      <c r="B16" s="23" t="s">
        <v>35</v>
      </c>
      <c r="C16" s="24" t="s">
        <v>30</v>
      </c>
      <c r="D16" s="25" t="s">
        <v>5</v>
      </c>
      <c r="E16" s="24">
        <v>1</v>
      </c>
      <c r="F16" s="24">
        <v>0</v>
      </c>
      <c r="G16" s="24">
        <v>1</v>
      </c>
      <c r="H16" s="26">
        <v>0</v>
      </c>
      <c r="I16" s="27">
        <v>0</v>
      </c>
      <c r="J16" s="63">
        <v>1</v>
      </c>
      <c r="K16" s="64">
        <v>360</v>
      </c>
      <c r="L16" s="28">
        <v>360</v>
      </c>
      <c r="M16" s="22">
        <v>1</v>
      </c>
      <c r="N16" s="174">
        <v>360</v>
      </c>
      <c r="O16" s="174">
        <v>0</v>
      </c>
      <c r="P16" s="174">
        <v>0</v>
      </c>
      <c r="Q16" s="174">
        <v>0</v>
      </c>
      <c r="R16" s="181">
        <v>360</v>
      </c>
      <c r="S16" s="177">
        <v>0</v>
      </c>
    </row>
  </sheetData>
  <mergeCells count="19">
    <mergeCell ref="A2:Q2"/>
    <mergeCell ref="A3:Q3"/>
    <mergeCell ref="A4:Q4"/>
    <mergeCell ref="A6:A7"/>
    <mergeCell ref="B6:B7"/>
    <mergeCell ref="C6:C7"/>
    <mergeCell ref="D6:D7"/>
    <mergeCell ref="E6:G6"/>
    <mergeCell ref="H6:H7"/>
    <mergeCell ref="I6:I7"/>
    <mergeCell ref="Q6:Q7"/>
    <mergeCell ref="R6:S6"/>
    <mergeCell ref="J6:J7"/>
    <mergeCell ref="K6:K7"/>
    <mergeCell ref="L6:L7"/>
    <mergeCell ref="N6:N7"/>
    <mergeCell ref="O6:O7"/>
    <mergeCell ref="P6:P7"/>
    <mergeCell ref="M6:M7"/>
  </mergeCells>
  <pageMargins left="0.7" right="0.7" top="0.75" bottom="0.75" header="0.3" footer="0.3"/>
  <pageSetup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0000"/>
  </sheetPr>
  <dimension ref="A1"/>
  <sheetViews>
    <sheetView workbookViewId="0">
      <selection activeCell="M21" sqref="M21"/>
    </sheetView>
  </sheetViews>
  <sheetFormatPr defaultRowHeight="14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7"/>
  <dimension ref="A3:P96"/>
  <sheetViews>
    <sheetView zoomScaleNormal="100" workbookViewId="0">
      <selection activeCell="P92" sqref="P92"/>
    </sheetView>
  </sheetViews>
  <sheetFormatPr defaultRowHeight="14.25"/>
  <cols>
    <col min="6" max="6" width="7.625" customWidth="1"/>
  </cols>
  <sheetData>
    <row r="3" spans="3:4">
      <c r="C3" t="s">
        <v>59</v>
      </c>
    </row>
    <row r="4" spans="3:4">
      <c r="C4" t="s">
        <v>68</v>
      </c>
    </row>
    <row r="5" spans="3:4">
      <c r="C5" t="s">
        <v>69</v>
      </c>
    </row>
    <row r="6" spans="3:4">
      <c r="D6" t="s">
        <v>70</v>
      </c>
    </row>
    <row r="7" spans="3:4">
      <c r="C7" t="s">
        <v>71</v>
      </c>
    </row>
    <row r="8" spans="3:4">
      <c r="D8" t="s">
        <v>72</v>
      </c>
    </row>
    <row r="9" spans="3:4">
      <c r="D9" t="s">
        <v>73</v>
      </c>
    </row>
    <row r="10" spans="3:4">
      <c r="D10" t="s">
        <v>74</v>
      </c>
    </row>
    <row r="12" spans="3:4">
      <c r="C12" t="s">
        <v>75</v>
      </c>
    </row>
    <row r="13" spans="3:4">
      <c r="C13" t="s">
        <v>76</v>
      </c>
    </row>
    <row r="14" spans="3:4">
      <c r="C14" t="s">
        <v>77</v>
      </c>
    </row>
    <row r="17" spans="2:3">
      <c r="C17" t="s">
        <v>78</v>
      </c>
    </row>
    <row r="18" spans="2:3">
      <c r="C18" t="s">
        <v>79</v>
      </c>
    </row>
    <row r="19" spans="2:3">
      <c r="C19" t="s">
        <v>80</v>
      </c>
    </row>
    <row r="23" spans="2:3">
      <c r="C23" t="s">
        <v>81</v>
      </c>
    </row>
    <row r="24" spans="2:3">
      <c r="C24" t="s">
        <v>82</v>
      </c>
    </row>
    <row r="25" spans="2:3">
      <c r="C25" t="s">
        <v>83</v>
      </c>
    </row>
    <row r="26" spans="2:3">
      <c r="C26" t="s">
        <v>84</v>
      </c>
    </row>
    <row r="27" spans="2:3">
      <c r="C27" t="s">
        <v>85</v>
      </c>
    </row>
    <row r="28" spans="2:3">
      <c r="C28">
        <v>104</v>
      </c>
    </row>
    <row r="29" spans="2:3">
      <c r="C29" t="s">
        <v>86</v>
      </c>
    </row>
    <row r="32" spans="2:3">
      <c r="B32" s="4" t="s">
        <v>87</v>
      </c>
    </row>
    <row r="33" spans="3:15">
      <c r="G33" t="s">
        <v>88</v>
      </c>
      <c r="I33" s="52">
        <v>43735.663310185184</v>
      </c>
    </row>
    <row r="34" spans="3:15">
      <c r="C34" t="s">
        <v>89</v>
      </c>
      <c r="G34" t="s">
        <v>90</v>
      </c>
    </row>
    <row r="35" spans="3:15">
      <c r="G35" t="s">
        <v>91</v>
      </c>
      <c r="L35" t="s">
        <v>92</v>
      </c>
      <c r="O35" t="s">
        <v>93</v>
      </c>
    </row>
    <row r="36" spans="3:15">
      <c r="O36" t="s">
        <v>94</v>
      </c>
    </row>
    <row r="37" spans="3:15">
      <c r="G37" t="s">
        <v>95</v>
      </c>
      <c r="O37" s="6" t="s">
        <v>96</v>
      </c>
    </row>
    <row r="41" spans="3:15">
      <c r="G41" t="s">
        <v>97</v>
      </c>
      <c r="O41" t="s">
        <v>98</v>
      </c>
    </row>
    <row r="42" spans="3:15">
      <c r="F42" t="s">
        <v>99</v>
      </c>
      <c r="N42" t="s">
        <v>99</v>
      </c>
      <c r="O42" t="s">
        <v>100</v>
      </c>
    </row>
    <row r="43" spans="3:15">
      <c r="O43" s="6" t="s">
        <v>101</v>
      </c>
    </row>
    <row r="46" spans="3:15">
      <c r="F46" t="s">
        <v>99</v>
      </c>
      <c r="G46" t="s">
        <v>102</v>
      </c>
      <c r="O46" t="s">
        <v>103</v>
      </c>
    </row>
    <row r="47" spans="3:15">
      <c r="N47" t="s">
        <v>99</v>
      </c>
      <c r="O47" t="s">
        <v>104</v>
      </c>
    </row>
    <row r="48" spans="3:15">
      <c r="O48" s="6" t="s">
        <v>105</v>
      </c>
    </row>
    <row r="49" spans="1:16">
      <c r="A49" t="s">
        <v>130</v>
      </c>
    </row>
    <row r="50" spans="1:16">
      <c r="A50" t="s">
        <v>129</v>
      </c>
      <c r="D50" s="6" t="s">
        <v>109</v>
      </c>
      <c r="G50" t="s">
        <v>111</v>
      </c>
      <c r="L50" t="s">
        <v>106</v>
      </c>
    </row>
    <row r="51" spans="1:16">
      <c r="G51" t="s">
        <v>112</v>
      </c>
    </row>
    <row r="52" spans="1:16">
      <c r="F52" t="s">
        <v>99</v>
      </c>
      <c r="G52" t="s">
        <v>113</v>
      </c>
    </row>
    <row r="53" spans="1:16">
      <c r="G53" t="s">
        <v>110</v>
      </c>
    </row>
    <row r="54" spans="1:16">
      <c r="L54" t="s">
        <v>107</v>
      </c>
    </row>
    <row r="55" spans="1:16">
      <c r="A55" s="6" t="s">
        <v>128</v>
      </c>
      <c r="F55" s="6" t="s">
        <v>140</v>
      </c>
      <c r="G55" s="6"/>
      <c r="H55" s="6"/>
      <c r="O55" t="s">
        <v>163</v>
      </c>
    </row>
    <row r="56" spans="1:16">
      <c r="F56" t="s">
        <v>115</v>
      </c>
      <c r="J56" s="6" t="s">
        <v>108</v>
      </c>
    </row>
    <row r="58" spans="1:16">
      <c r="D58" s="6" t="s">
        <v>121</v>
      </c>
    </row>
    <row r="59" spans="1:16">
      <c r="F59" t="s">
        <v>114</v>
      </c>
    </row>
    <row r="60" spans="1:16">
      <c r="F60" s="32" t="s">
        <v>116</v>
      </c>
      <c r="G60" s="32"/>
      <c r="H60" s="32"/>
    </row>
    <row r="61" spans="1:16">
      <c r="F61" s="32"/>
      <c r="G61" s="32" t="s">
        <v>117</v>
      </c>
      <c r="H61" s="32"/>
    </row>
    <row r="63" spans="1:16">
      <c r="D63" s="6" t="s">
        <v>122</v>
      </c>
      <c r="F63" t="s">
        <v>118</v>
      </c>
    </row>
    <row r="64" spans="1:16">
      <c r="F64" s="32" t="s">
        <v>119</v>
      </c>
      <c r="O64" s="6" t="s">
        <v>164</v>
      </c>
      <c r="P64" s="6"/>
    </row>
    <row r="65" spans="3:15">
      <c r="G65" s="32" t="s">
        <v>120</v>
      </c>
      <c r="O65" s="6" t="s">
        <v>165</v>
      </c>
    </row>
    <row r="76" spans="3:15">
      <c r="C76" s="6" t="s">
        <v>123</v>
      </c>
    </row>
    <row r="77" spans="3:15">
      <c r="E77" t="s">
        <v>124</v>
      </c>
    </row>
    <row r="78" spans="3:15">
      <c r="E78" s="32" t="s">
        <v>125</v>
      </c>
      <c r="K78" s="6" t="s">
        <v>161</v>
      </c>
      <c r="L78" s="6"/>
      <c r="M78" s="6"/>
    </row>
    <row r="79" spans="3:15">
      <c r="F79" s="32" t="s">
        <v>126</v>
      </c>
    </row>
    <row r="81" spans="4:15">
      <c r="K81" t="s">
        <v>162</v>
      </c>
    </row>
    <row r="83" spans="4:15">
      <c r="E83" t="s">
        <v>127</v>
      </c>
    </row>
    <row r="86" spans="4:15">
      <c r="O86" t="s">
        <v>177</v>
      </c>
    </row>
    <row r="89" spans="4:15">
      <c r="D89" s="6" t="s">
        <v>131</v>
      </c>
      <c r="E89" s="6"/>
      <c r="O89" t="s">
        <v>178</v>
      </c>
    </row>
    <row r="90" spans="4:15">
      <c r="H90" t="s">
        <v>135</v>
      </c>
    </row>
    <row r="91" spans="4:15">
      <c r="H91" t="s">
        <v>136</v>
      </c>
    </row>
    <row r="92" spans="4:15">
      <c r="H92" t="s">
        <v>137</v>
      </c>
    </row>
    <row r="95" spans="4:15">
      <c r="I95" t="s">
        <v>138</v>
      </c>
    </row>
    <row r="96" spans="4:15">
      <c r="D96" s="6" t="s">
        <v>139</v>
      </c>
      <c r="E96" s="6"/>
      <c r="F96" s="6"/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>
                <anchor moveWithCells="1" sizeWithCells="1">
                  <from>
                    <xdr:col>2</xdr:col>
                    <xdr:colOff>561975</xdr:colOff>
                    <xdr:row>40</xdr:row>
                    <xdr:rowOff>85725</xdr:rowOff>
                  </from>
                  <to>
                    <xdr:col>5</xdr:col>
                    <xdr:colOff>0</xdr:colOff>
                    <xdr:row>42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6" r:id="rId5" name="Button 2">
              <controlPr defaultSize="0" print="0" autoFill="0" autoPict="0">
                <anchor moveWithCells="1" sizeWithCells="1">
                  <from>
                    <xdr:col>2</xdr:col>
                    <xdr:colOff>552450</xdr:colOff>
                    <xdr:row>44</xdr:row>
                    <xdr:rowOff>76200</xdr:rowOff>
                  </from>
                  <to>
                    <xdr:col>5</xdr:col>
                    <xdr:colOff>0</xdr:colOff>
                    <xdr:row>46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7" r:id="rId6" name="Button 3">
              <controlPr defaultSize="0" print="0" autoFill="0" autoPict="0">
                <anchor moveWithCells="1" sizeWithCells="1">
                  <from>
                    <xdr:col>10</xdr:col>
                    <xdr:colOff>295275</xdr:colOff>
                    <xdr:row>40</xdr:row>
                    <xdr:rowOff>123825</xdr:rowOff>
                  </from>
                  <to>
                    <xdr:col>13</xdr:col>
                    <xdr:colOff>0</xdr:colOff>
                    <xdr:row>42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8" r:id="rId7" name="Button 4">
              <controlPr defaultSize="0" print="0" autoFill="0" autoPict="0">
                <anchor moveWithCells="1" sizeWithCells="1">
                  <from>
                    <xdr:col>10</xdr:col>
                    <xdr:colOff>314325</xdr:colOff>
                    <xdr:row>45</xdr:row>
                    <xdr:rowOff>38100</xdr:rowOff>
                  </from>
                  <to>
                    <xdr:col>13</xdr:col>
                    <xdr:colOff>19050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69" r:id="rId8" name="Button 5">
              <controlPr defaultSize="0" print="0" autoFill="0" autoPict="0">
                <anchor moveWithCells="1" sizeWithCells="1">
                  <from>
                    <xdr:col>10</xdr:col>
                    <xdr:colOff>200025</xdr:colOff>
                    <xdr:row>35</xdr:row>
                    <xdr:rowOff>9525</xdr:rowOff>
                  </from>
                  <to>
                    <xdr:col>12</xdr:col>
                    <xdr:colOff>638175</xdr:colOff>
                    <xdr:row>37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0" r:id="rId9" name="Button 6">
              <controlPr defaultSize="0" print="0" autoFill="0" autoPict="0">
                <anchor moveWithCells="1" sizeWithCells="1">
                  <from>
                    <xdr:col>2</xdr:col>
                    <xdr:colOff>419100</xdr:colOff>
                    <xdr:row>34</xdr:row>
                    <xdr:rowOff>85725</xdr:rowOff>
                  </from>
                  <to>
                    <xdr:col>5</xdr:col>
                    <xdr:colOff>438150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1" r:id="rId10" name="Button 7">
              <controlPr defaultSize="0" print="0" autoFill="0" autoPict="0">
                <anchor moveWithCells="1" sizeWithCells="1">
                  <from>
                    <xdr:col>10</xdr:col>
                    <xdr:colOff>200025</xdr:colOff>
                    <xdr:row>54</xdr:row>
                    <xdr:rowOff>38100</xdr:rowOff>
                  </from>
                  <to>
                    <xdr:col>13</xdr:col>
                    <xdr:colOff>438150</xdr:colOff>
                    <xdr:row>56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2" r:id="rId11" name="Button 8">
              <controlPr defaultSize="0" print="0" autoFill="0" autoPict="0">
                <anchor moveWithCells="1" sizeWithCells="1">
                  <from>
                    <xdr:col>10</xdr:col>
                    <xdr:colOff>438150</xdr:colOff>
                    <xdr:row>50</xdr:row>
                    <xdr:rowOff>28575</xdr:rowOff>
                  </from>
                  <to>
                    <xdr:col>13</xdr:col>
                    <xdr:colOff>390525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3" r:id="rId12" name="Button 9">
              <controlPr defaultSize="0" print="0" autoFill="0" autoPict="0">
                <anchor moveWithCells="1" sizeWithCells="1">
                  <from>
                    <xdr:col>2</xdr:col>
                    <xdr:colOff>390525</xdr:colOff>
                    <xdr:row>50</xdr:row>
                    <xdr:rowOff>47625</xdr:rowOff>
                  </from>
                  <to>
                    <xdr:col>5</xdr:col>
                    <xdr:colOff>123825</xdr:colOff>
                    <xdr:row>52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4" r:id="rId13" name="Button 10">
              <controlPr defaultSize="0" print="0" autoFill="0" autoPict="0">
                <anchor moveWithCells="1" sizeWithCells="1">
                  <from>
                    <xdr:col>2</xdr:col>
                    <xdr:colOff>342900</xdr:colOff>
                    <xdr:row>54</xdr:row>
                    <xdr:rowOff>38100</xdr:rowOff>
                  </from>
                  <to>
                    <xdr:col>4</xdr:col>
                    <xdr:colOff>647700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5" r:id="rId14" name="Button 11">
              <controlPr defaultSize="0" print="0" autoFill="0" autoPict="0">
                <anchor moveWithCells="1" sizeWithCells="1">
                  <from>
                    <xdr:col>2</xdr:col>
                    <xdr:colOff>133350</xdr:colOff>
                    <xdr:row>57</xdr:row>
                    <xdr:rowOff>171450</xdr:rowOff>
                  </from>
                  <to>
                    <xdr:col>4</xdr:col>
                    <xdr:colOff>638175</xdr:colOff>
                    <xdr:row>61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6" r:id="rId15" name="Button 12">
              <controlPr defaultSize="0" print="0" autoFill="0" autoPict="0">
                <anchor moveWithCells="1" sizeWithCells="1">
                  <from>
                    <xdr:col>2</xdr:col>
                    <xdr:colOff>171450</xdr:colOff>
                    <xdr:row>63</xdr:row>
                    <xdr:rowOff>38100</xdr:rowOff>
                  </from>
                  <to>
                    <xdr:col>5</xdr:col>
                    <xdr:colOff>19050</xdr:colOff>
                    <xdr:row>66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7" r:id="rId16" name="Button 13">
              <controlPr defaultSize="0" print="0" autoFill="0" autoPict="0">
                <anchor moveWithCells="1" sizeWithCells="1">
                  <from>
                    <xdr:col>1</xdr:col>
                    <xdr:colOff>295275</xdr:colOff>
                    <xdr:row>76</xdr:row>
                    <xdr:rowOff>28575</xdr:rowOff>
                  </from>
                  <to>
                    <xdr:col>4</xdr:col>
                    <xdr:colOff>142875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78" r:id="rId17" name="Button 14">
              <controlPr defaultSize="0" print="0" autoFill="0" autoPict="0">
                <anchor moveWithCells="1" sizeWithCells="1">
                  <from>
                    <xdr:col>1</xdr:col>
                    <xdr:colOff>295275</xdr:colOff>
                    <xdr:row>81</xdr:row>
                    <xdr:rowOff>47625</xdr:rowOff>
                  </from>
                  <to>
                    <xdr:col>4</xdr:col>
                    <xdr:colOff>114300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0" r:id="rId18" name="Button 16">
              <controlPr defaultSize="0" print="0" autoFill="0" autoPict="0" macro="[0]!Button22_Click">
                <anchor moveWithCells="1" sizeWithCells="1">
                  <from>
                    <xdr:col>0</xdr:col>
                    <xdr:colOff>190500</xdr:colOff>
                    <xdr:row>52</xdr:row>
                    <xdr:rowOff>66675</xdr:rowOff>
                  </from>
                  <to>
                    <xdr:col>3</xdr:col>
                    <xdr:colOff>0</xdr:colOff>
                    <xdr:row>53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1" r:id="rId19" name="Button 17">
              <controlPr defaultSize="0" print="0" autoFill="0" autoPict="0">
                <anchor moveWithCells="1" sizeWithCells="1">
                  <from>
                    <xdr:col>1</xdr:col>
                    <xdr:colOff>238125</xdr:colOff>
                    <xdr:row>89</xdr:row>
                    <xdr:rowOff>95250</xdr:rowOff>
                  </from>
                  <to>
                    <xdr:col>6</xdr:col>
                    <xdr:colOff>66675</xdr:colOff>
                    <xdr:row>92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2" r:id="rId20" name="Button 18">
              <controlPr defaultSize="0" print="0" autoFill="0" autoPict="0">
                <anchor moveWithCells="1" sizeWithCells="1">
                  <from>
                    <xdr:col>2</xdr:col>
                    <xdr:colOff>409575</xdr:colOff>
                    <xdr:row>94</xdr:row>
                    <xdr:rowOff>28575</xdr:rowOff>
                  </from>
                  <to>
                    <xdr:col>6</xdr:col>
                    <xdr:colOff>381000</xdr:colOff>
                    <xdr:row>95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3" r:id="rId21" name="Button 19">
              <controlPr defaultSize="0" print="0" autoFill="0" autoPict="0">
                <anchor moveWithCells="1" sizeWithCells="1">
                  <from>
                    <xdr:col>10</xdr:col>
                    <xdr:colOff>209550</xdr:colOff>
                    <xdr:row>78</xdr:row>
                    <xdr:rowOff>9525</xdr:rowOff>
                  </from>
                  <to>
                    <xdr:col>12</xdr:col>
                    <xdr:colOff>352425</xdr:colOff>
                    <xdr:row>79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4" r:id="rId22" name="Button 20">
              <controlPr defaultSize="0" print="0" autoFill="0" autoPict="0">
                <anchor moveWithCells="1" sizeWithCells="1">
                  <from>
                    <xdr:col>13</xdr:col>
                    <xdr:colOff>114300</xdr:colOff>
                    <xdr:row>69</xdr:row>
                    <xdr:rowOff>104775</xdr:rowOff>
                  </from>
                  <to>
                    <xdr:col>16</xdr:col>
                    <xdr:colOff>495300</xdr:colOff>
                    <xdr:row>72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5" r:id="rId23" name="Button 21">
              <controlPr defaultSize="0" print="0" autoFill="0" autoPict="0">
                <anchor moveWithCells="1" sizeWithCells="1">
                  <from>
                    <xdr:col>12</xdr:col>
                    <xdr:colOff>447675</xdr:colOff>
                    <xdr:row>84</xdr:row>
                    <xdr:rowOff>142875</xdr:rowOff>
                  </from>
                  <to>
                    <xdr:col>13</xdr:col>
                    <xdr:colOff>409575</xdr:colOff>
                    <xdr:row>87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8086" r:id="rId24" name="Button 22">
              <controlPr defaultSize="0" print="0" autoFill="0" autoPict="0">
                <anchor moveWithCells="1" sizeWithCells="1">
                  <from>
                    <xdr:col>12</xdr:col>
                    <xdr:colOff>447675</xdr:colOff>
                    <xdr:row>87</xdr:row>
                    <xdr:rowOff>95250</xdr:rowOff>
                  </from>
                  <to>
                    <xdr:col>13</xdr:col>
                    <xdr:colOff>333375</xdr:colOff>
                    <xdr:row>90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0">
    <tabColor theme="5" tint="-0.249977111117893"/>
  </sheetPr>
  <dimension ref="E3:O3"/>
  <sheetViews>
    <sheetView topLeftCell="B1" workbookViewId="0">
      <selection activeCell="J56" sqref="J56"/>
    </sheetView>
  </sheetViews>
  <sheetFormatPr defaultRowHeight="14.25"/>
  <sheetData>
    <row r="3" spans="5:15">
      <c r="E3" t="s">
        <v>167</v>
      </c>
      <c r="O3" t="s">
        <v>100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265" r:id="rId3" name="Button 1">
              <controlPr defaultSize="0" print="0" autoFill="0" autoPict="0">
                <anchor moveWithCells="1" sizeWithCells="1">
                  <from>
                    <xdr:col>2</xdr:col>
                    <xdr:colOff>95250</xdr:colOff>
                    <xdr:row>1</xdr:row>
                    <xdr:rowOff>9525</xdr:rowOff>
                  </from>
                  <to>
                    <xdr:col>4</xdr:col>
                    <xdr:colOff>76200</xdr:colOff>
                    <xdr:row>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6" r:id="rId4" name="Button 2">
              <controlPr defaultSize="0" print="0" autoFill="0" autoPict="0">
                <anchor moveWithCells="1" sizeWithCells="1">
                  <from>
                    <xdr:col>11</xdr:col>
                    <xdr:colOff>28575</xdr:colOff>
                    <xdr:row>1</xdr:row>
                    <xdr:rowOff>171450</xdr:rowOff>
                  </from>
                  <to>
                    <xdr:col>13</xdr:col>
                    <xdr:colOff>285750</xdr:colOff>
                    <xdr:row>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MENU</vt:lpstr>
      <vt:lpstr>Sheet1</vt:lpstr>
      <vt:lpstr>สรุปแผนจัดซื้อจริง</vt:lpstr>
      <vt:lpstr>-------------------------------</vt:lpstr>
      <vt:lpstr>help</vt:lpstr>
      <vt:lpstr>script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bkkwat</dc:creator>
  <cp:lastModifiedBy>l</cp:lastModifiedBy>
  <dcterms:created xsi:type="dcterms:W3CDTF">2006-09-16T00:00:00Z</dcterms:created>
  <dcterms:modified xsi:type="dcterms:W3CDTF">2020-01-30T06:18:22Z</dcterms:modified>
</cp:coreProperties>
</file>