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GAT\Downloads\"/>
    </mc:Choice>
  </mc:AlternateContent>
  <bookViews>
    <workbookView xWindow="0" yWindow="0" windowWidth="20490" windowHeight="7620"/>
  </bookViews>
  <sheets>
    <sheet name="T_OTTV" sheetId="1" r:id="rId1"/>
  </sheets>
  <externalReferences>
    <externalReference r:id="rId2"/>
  </externalReferences>
  <definedNames>
    <definedName name="Row_Labels_บริเวณ">[1]T_Area!$P$24:$P$118</definedName>
    <definedName name="สัญลักษณ์">T_OTTV!$AP$22:$AP$37</definedName>
  </definedNames>
  <calcPr calcId="152511"/>
  <pivotCaches>
    <pivotCache cacheId="3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06" i="1" l="1"/>
  <c r="V106" i="1"/>
  <c r="T106" i="1"/>
  <c r="S106" i="1"/>
  <c r="R106" i="1"/>
  <c r="Q106" i="1"/>
  <c r="P106" i="1"/>
  <c r="O106" i="1"/>
  <c r="U106" i="1" s="1"/>
  <c r="W105" i="1"/>
  <c r="V105" i="1"/>
  <c r="U105" i="1"/>
  <c r="T105" i="1"/>
  <c r="R105" i="1"/>
  <c r="S105" i="1" s="1"/>
  <c r="Q105" i="1"/>
  <c r="O105" i="1"/>
  <c r="M105" i="1"/>
  <c r="W104" i="1"/>
  <c r="V104" i="1"/>
  <c r="U104" i="1"/>
  <c r="T104" i="1"/>
  <c r="Q104" i="1"/>
  <c r="P104" i="1"/>
  <c r="O104" i="1"/>
  <c r="W103" i="1"/>
  <c r="V103" i="1"/>
  <c r="U103" i="1"/>
  <c r="T103" i="1"/>
  <c r="R103" i="1"/>
  <c r="Q103" i="1"/>
  <c r="P103" i="1"/>
  <c r="O103" i="1"/>
  <c r="W102" i="1"/>
  <c r="V102" i="1"/>
  <c r="U102" i="1"/>
  <c r="T102" i="1"/>
  <c r="R102" i="1"/>
  <c r="S102" i="1" s="1"/>
  <c r="Q102" i="1"/>
  <c r="O102" i="1"/>
  <c r="M102" i="1"/>
  <c r="W101" i="1"/>
  <c r="V101" i="1"/>
  <c r="U101" i="1"/>
  <c r="T101" i="1"/>
  <c r="Q101" i="1"/>
  <c r="P101" i="1"/>
  <c r="O101" i="1"/>
  <c r="W100" i="1"/>
  <c r="V100" i="1"/>
  <c r="U100" i="1"/>
  <c r="T100" i="1"/>
  <c r="R100" i="1"/>
  <c r="Q100" i="1"/>
  <c r="P100" i="1"/>
  <c r="O100" i="1"/>
  <c r="W99" i="1"/>
  <c r="V99" i="1"/>
  <c r="U99" i="1"/>
  <c r="T99" i="1"/>
  <c r="R99" i="1"/>
  <c r="S99" i="1" s="1"/>
  <c r="Q99" i="1"/>
  <c r="O99" i="1"/>
  <c r="M99" i="1"/>
  <c r="W98" i="1"/>
  <c r="V98" i="1"/>
  <c r="T98" i="1"/>
  <c r="R98" i="1"/>
  <c r="S98" i="1" s="1"/>
  <c r="Q98" i="1"/>
  <c r="P98" i="1"/>
  <c r="O98" i="1"/>
  <c r="U98" i="1" s="1"/>
  <c r="W97" i="1"/>
  <c r="V97" i="1"/>
  <c r="U97" i="1"/>
  <c r="T97" i="1"/>
  <c r="R97" i="1"/>
  <c r="S97" i="1" s="1"/>
  <c r="Q97" i="1"/>
  <c r="O97" i="1"/>
  <c r="M97" i="1"/>
  <c r="W96" i="1"/>
  <c r="V96" i="1"/>
  <c r="U96" i="1"/>
  <c r="T96" i="1"/>
  <c r="Q96" i="1"/>
  <c r="P96" i="1"/>
  <c r="O96" i="1"/>
  <c r="W95" i="1"/>
  <c r="V95" i="1"/>
  <c r="U95" i="1"/>
  <c r="T95" i="1"/>
  <c r="R95" i="1"/>
  <c r="S95" i="1" s="1"/>
  <c r="Q95" i="1"/>
  <c r="P95" i="1"/>
  <c r="O95" i="1"/>
  <c r="W94" i="1"/>
  <c r="V94" i="1"/>
  <c r="U94" i="1"/>
  <c r="T94" i="1"/>
  <c r="R94" i="1"/>
  <c r="S94" i="1" s="1"/>
  <c r="Q94" i="1"/>
  <c r="O94" i="1"/>
  <c r="M94" i="1"/>
  <c r="W93" i="1"/>
  <c r="V93" i="1"/>
  <c r="T93" i="1"/>
  <c r="R93" i="1"/>
  <c r="S93" i="1" s="1"/>
  <c r="Q93" i="1"/>
  <c r="P93" i="1"/>
  <c r="O93" i="1"/>
  <c r="U93" i="1" s="1"/>
  <c r="W92" i="1"/>
  <c r="V92" i="1"/>
  <c r="T92" i="1"/>
  <c r="R92" i="1"/>
  <c r="S92" i="1" s="1"/>
  <c r="Q92" i="1"/>
  <c r="P92" i="1"/>
  <c r="O92" i="1"/>
  <c r="U92" i="1" s="1"/>
  <c r="W91" i="1"/>
  <c r="V91" i="1"/>
  <c r="U91" i="1"/>
  <c r="T91" i="1"/>
  <c r="R91" i="1"/>
  <c r="Q91" i="1"/>
  <c r="O91" i="1"/>
  <c r="P91" i="1" s="1"/>
  <c r="W90" i="1"/>
  <c r="V90" i="1"/>
  <c r="U90" i="1"/>
  <c r="T90" i="1"/>
  <c r="Q90" i="1"/>
  <c r="P90" i="1"/>
  <c r="O90" i="1"/>
  <c r="W89" i="1"/>
  <c r="V89" i="1"/>
  <c r="U89" i="1"/>
  <c r="T89" i="1"/>
  <c r="R89" i="1"/>
  <c r="S89" i="1" s="1"/>
  <c r="Q89" i="1"/>
  <c r="P89" i="1"/>
  <c r="O89" i="1"/>
  <c r="E89" i="1"/>
  <c r="D89" i="1"/>
  <c r="C89" i="1"/>
  <c r="W88" i="1"/>
  <c r="V88" i="1"/>
  <c r="U88" i="1"/>
  <c r="T88" i="1"/>
  <c r="R88" i="1"/>
  <c r="S88" i="1" s="1"/>
  <c r="Q88" i="1"/>
  <c r="O88" i="1"/>
  <c r="P88" i="1" s="1"/>
  <c r="E88" i="1"/>
  <c r="D88" i="1"/>
  <c r="C88" i="1"/>
  <c r="W87" i="1"/>
  <c r="V87" i="1"/>
  <c r="U87" i="1"/>
  <c r="T87" i="1"/>
  <c r="R87" i="1"/>
  <c r="S87" i="1" s="1"/>
  <c r="Q87" i="1"/>
  <c r="O87" i="1"/>
  <c r="P87" i="1" s="1"/>
  <c r="X87" i="1" s="1"/>
  <c r="E87" i="1"/>
  <c r="R41" i="1" s="1"/>
  <c r="D87" i="1"/>
  <c r="C87" i="1"/>
  <c r="W86" i="1"/>
  <c r="V86" i="1"/>
  <c r="U86" i="1"/>
  <c r="T86" i="1"/>
  <c r="Q86" i="1"/>
  <c r="P86" i="1"/>
  <c r="O86" i="1"/>
  <c r="E86" i="1"/>
  <c r="R104" i="1" s="1"/>
  <c r="D86" i="1"/>
  <c r="C86" i="1"/>
  <c r="W85" i="1"/>
  <c r="V85" i="1"/>
  <c r="U85" i="1"/>
  <c r="T85" i="1"/>
  <c r="R85" i="1"/>
  <c r="S85" i="1" s="1"/>
  <c r="Q85" i="1"/>
  <c r="P85" i="1"/>
  <c r="X85" i="1" s="1"/>
  <c r="O85" i="1"/>
  <c r="E85" i="1"/>
  <c r="D85" i="1"/>
  <c r="C85" i="1"/>
  <c r="W84" i="1"/>
  <c r="V84" i="1"/>
  <c r="U84" i="1"/>
  <c r="T84" i="1"/>
  <c r="R84" i="1"/>
  <c r="S84" i="1" s="1"/>
  <c r="Q84" i="1"/>
  <c r="O84" i="1"/>
  <c r="P84" i="1" s="1"/>
  <c r="E84" i="1"/>
  <c r="R86" i="1" s="1"/>
  <c r="D84" i="1"/>
  <c r="C84" i="1"/>
  <c r="W83" i="1"/>
  <c r="V83" i="1"/>
  <c r="T83" i="1"/>
  <c r="R83" i="1"/>
  <c r="S83" i="1" s="1"/>
  <c r="Q83" i="1"/>
  <c r="P83" i="1"/>
  <c r="O83" i="1"/>
  <c r="U83" i="1" s="1"/>
  <c r="E83" i="1"/>
  <c r="R96" i="1" s="1"/>
  <c r="D83" i="1"/>
  <c r="C83" i="1"/>
  <c r="W82" i="1"/>
  <c r="V82" i="1"/>
  <c r="U82" i="1"/>
  <c r="T82" i="1"/>
  <c r="R82" i="1"/>
  <c r="S82" i="1" s="1"/>
  <c r="Q82" i="1"/>
  <c r="O82" i="1"/>
  <c r="P82" i="1" s="1"/>
  <c r="E82" i="1"/>
  <c r="R90" i="1" s="1"/>
  <c r="Y90" i="1" s="1"/>
  <c r="D82" i="1"/>
  <c r="C82" i="1"/>
  <c r="W81" i="1"/>
  <c r="V81" i="1"/>
  <c r="U81" i="1"/>
  <c r="T81" i="1"/>
  <c r="Q81" i="1"/>
  <c r="P81" i="1"/>
  <c r="O81" i="1"/>
  <c r="E81" i="1"/>
  <c r="D81" i="1"/>
  <c r="C81" i="1"/>
  <c r="W80" i="1"/>
  <c r="V80" i="1"/>
  <c r="U80" i="1"/>
  <c r="T80" i="1"/>
  <c r="R80" i="1"/>
  <c r="S80" i="1" s="1"/>
  <c r="Q80" i="1"/>
  <c r="P80" i="1"/>
  <c r="O80" i="1"/>
  <c r="E80" i="1"/>
  <c r="R58" i="1" s="1"/>
  <c r="D80" i="1"/>
  <c r="C80" i="1"/>
  <c r="W79" i="1"/>
  <c r="V79" i="1"/>
  <c r="U79" i="1"/>
  <c r="T79" i="1"/>
  <c r="R79" i="1"/>
  <c r="S79" i="1" s="1"/>
  <c r="Q79" i="1"/>
  <c r="O79" i="1"/>
  <c r="M79" i="1"/>
  <c r="W78" i="1"/>
  <c r="V78" i="1"/>
  <c r="T78" i="1"/>
  <c r="R78" i="1"/>
  <c r="Q78" i="1"/>
  <c r="P78" i="1"/>
  <c r="O78" i="1"/>
  <c r="U78" i="1" s="1"/>
  <c r="W77" i="1"/>
  <c r="V77" i="1"/>
  <c r="T77" i="1"/>
  <c r="R77" i="1"/>
  <c r="S77" i="1" s="1"/>
  <c r="Q77" i="1"/>
  <c r="P77" i="1"/>
  <c r="O77" i="1"/>
  <c r="U77" i="1" s="1"/>
  <c r="W76" i="1"/>
  <c r="V76" i="1"/>
  <c r="U76" i="1"/>
  <c r="T76" i="1"/>
  <c r="R76" i="1"/>
  <c r="S76" i="1" s="1"/>
  <c r="Q76" i="1"/>
  <c r="O76" i="1"/>
  <c r="P76" i="1" s="1"/>
  <c r="W75" i="1"/>
  <c r="V75" i="1"/>
  <c r="U75" i="1"/>
  <c r="T75" i="1"/>
  <c r="Q75" i="1"/>
  <c r="P75" i="1"/>
  <c r="O75" i="1"/>
  <c r="W74" i="1"/>
  <c r="V74" i="1"/>
  <c r="U74" i="1"/>
  <c r="T74" i="1"/>
  <c r="R74" i="1"/>
  <c r="Q74" i="1"/>
  <c r="P74" i="1"/>
  <c r="O74" i="1"/>
  <c r="W73" i="1"/>
  <c r="V73" i="1"/>
  <c r="U73" i="1"/>
  <c r="T73" i="1"/>
  <c r="R73" i="1"/>
  <c r="S73" i="1" s="1"/>
  <c r="Q73" i="1"/>
  <c r="O73" i="1"/>
  <c r="P73" i="1" s="1"/>
  <c r="W72" i="1"/>
  <c r="V72" i="1"/>
  <c r="T72" i="1"/>
  <c r="R72" i="1"/>
  <c r="S72" i="1" s="1"/>
  <c r="Q72" i="1"/>
  <c r="P72" i="1"/>
  <c r="O72" i="1"/>
  <c r="U72" i="1" s="1"/>
  <c r="W71" i="1"/>
  <c r="V71" i="1"/>
  <c r="U71" i="1"/>
  <c r="T71" i="1"/>
  <c r="R71" i="1"/>
  <c r="S71" i="1" s="1"/>
  <c r="Q71" i="1"/>
  <c r="O71" i="1"/>
  <c r="P71" i="1" s="1"/>
  <c r="W70" i="1"/>
  <c r="V70" i="1"/>
  <c r="U70" i="1"/>
  <c r="T70" i="1"/>
  <c r="Q70" i="1"/>
  <c r="P70" i="1"/>
  <c r="O70" i="1"/>
  <c r="W69" i="1"/>
  <c r="V69" i="1"/>
  <c r="U69" i="1"/>
  <c r="T69" i="1"/>
  <c r="R69" i="1"/>
  <c r="S69" i="1" s="1"/>
  <c r="Q69" i="1"/>
  <c r="P69" i="1"/>
  <c r="O69" i="1"/>
  <c r="W68" i="1"/>
  <c r="V68" i="1"/>
  <c r="U68" i="1"/>
  <c r="T68" i="1"/>
  <c r="R68" i="1"/>
  <c r="S68" i="1" s="1"/>
  <c r="Q68" i="1"/>
  <c r="O68" i="1"/>
  <c r="P68" i="1" s="1"/>
  <c r="W67" i="1"/>
  <c r="V67" i="1"/>
  <c r="T67" i="1"/>
  <c r="R67" i="1"/>
  <c r="S67" i="1" s="1"/>
  <c r="Q67" i="1"/>
  <c r="P67" i="1"/>
  <c r="O67" i="1"/>
  <c r="U67" i="1" s="1"/>
  <c r="W66" i="1"/>
  <c r="V66" i="1"/>
  <c r="T66" i="1"/>
  <c r="R66" i="1"/>
  <c r="S66" i="1" s="1"/>
  <c r="Q66" i="1"/>
  <c r="P66" i="1"/>
  <c r="O66" i="1"/>
  <c r="U66" i="1" s="1"/>
  <c r="W65" i="1"/>
  <c r="V65" i="1"/>
  <c r="U65" i="1"/>
  <c r="T65" i="1"/>
  <c r="R65" i="1"/>
  <c r="S65" i="1" s="1"/>
  <c r="Q65" i="1"/>
  <c r="O65" i="1"/>
  <c r="P65" i="1" s="1"/>
  <c r="W64" i="1"/>
  <c r="V64" i="1"/>
  <c r="U64" i="1"/>
  <c r="T64" i="1"/>
  <c r="R64" i="1"/>
  <c r="Q64" i="1"/>
  <c r="P64" i="1"/>
  <c r="O64" i="1"/>
  <c r="W63" i="1"/>
  <c r="V63" i="1"/>
  <c r="U63" i="1"/>
  <c r="T63" i="1"/>
  <c r="R63" i="1"/>
  <c r="S63" i="1" s="1"/>
  <c r="Q63" i="1"/>
  <c r="P63" i="1"/>
  <c r="O63" i="1"/>
  <c r="W62" i="1"/>
  <c r="V62" i="1"/>
  <c r="U62" i="1"/>
  <c r="T62" i="1"/>
  <c r="R62" i="1"/>
  <c r="Q62" i="1"/>
  <c r="O62" i="1"/>
  <c r="P62" i="1" s="1"/>
  <c r="W61" i="1"/>
  <c r="V61" i="1"/>
  <c r="T61" i="1"/>
  <c r="R61" i="1"/>
  <c r="S61" i="1" s="1"/>
  <c r="Q61" i="1"/>
  <c r="P61" i="1"/>
  <c r="O61" i="1"/>
  <c r="U61" i="1" s="1"/>
  <c r="W60" i="1"/>
  <c r="V60" i="1"/>
  <c r="T60" i="1"/>
  <c r="R60" i="1"/>
  <c r="S60" i="1" s="1"/>
  <c r="Q60" i="1"/>
  <c r="P60" i="1"/>
  <c r="O60" i="1"/>
  <c r="U60" i="1" s="1"/>
  <c r="W59" i="1"/>
  <c r="V59" i="1"/>
  <c r="U59" i="1"/>
  <c r="T59" i="1"/>
  <c r="R59" i="1"/>
  <c r="S59" i="1" s="1"/>
  <c r="Q59" i="1"/>
  <c r="O59" i="1"/>
  <c r="P59" i="1" s="1"/>
  <c r="W58" i="1"/>
  <c r="V58" i="1"/>
  <c r="U58" i="1"/>
  <c r="T58" i="1"/>
  <c r="Q58" i="1"/>
  <c r="P58" i="1"/>
  <c r="O58" i="1"/>
  <c r="W57" i="1"/>
  <c r="V57" i="1"/>
  <c r="U57" i="1"/>
  <c r="T57" i="1"/>
  <c r="R57" i="1"/>
  <c r="S57" i="1" s="1"/>
  <c r="Q57" i="1"/>
  <c r="P57" i="1"/>
  <c r="O57" i="1"/>
  <c r="W56" i="1"/>
  <c r="V56" i="1"/>
  <c r="U56" i="1"/>
  <c r="T56" i="1"/>
  <c r="R56" i="1"/>
  <c r="S56" i="1" s="1"/>
  <c r="Q56" i="1"/>
  <c r="O56" i="1"/>
  <c r="P56" i="1" s="1"/>
  <c r="W55" i="1"/>
  <c r="V55" i="1"/>
  <c r="T55" i="1"/>
  <c r="R55" i="1"/>
  <c r="Q55" i="1"/>
  <c r="P55" i="1"/>
  <c r="O55" i="1"/>
  <c r="U55" i="1" s="1"/>
  <c r="W54" i="1"/>
  <c r="V54" i="1"/>
  <c r="T54" i="1"/>
  <c r="R54" i="1"/>
  <c r="Q54" i="1"/>
  <c r="P54" i="1"/>
  <c r="O54" i="1"/>
  <c r="U54" i="1" s="1"/>
  <c r="W53" i="1"/>
  <c r="V53" i="1"/>
  <c r="U53" i="1"/>
  <c r="T53" i="1"/>
  <c r="R53" i="1"/>
  <c r="S53" i="1" s="1"/>
  <c r="Q53" i="1"/>
  <c r="O53" i="1"/>
  <c r="P53" i="1" s="1"/>
  <c r="W52" i="1"/>
  <c r="V52" i="1"/>
  <c r="U52" i="1"/>
  <c r="T52" i="1"/>
  <c r="Q52" i="1"/>
  <c r="P52" i="1"/>
  <c r="O52" i="1"/>
  <c r="W51" i="1"/>
  <c r="V51" i="1"/>
  <c r="U51" i="1"/>
  <c r="T51" i="1"/>
  <c r="R51" i="1"/>
  <c r="S51" i="1" s="1"/>
  <c r="Q51" i="1"/>
  <c r="P51" i="1"/>
  <c r="O51" i="1"/>
  <c r="W50" i="1"/>
  <c r="V50" i="1"/>
  <c r="U50" i="1"/>
  <c r="T50" i="1"/>
  <c r="R50" i="1"/>
  <c r="S50" i="1" s="1"/>
  <c r="Q50" i="1"/>
  <c r="O50" i="1"/>
  <c r="P50" i="1" s="1"/>
  <c r="W49" i="1"/>
  <c r="V49" i="1"/>
  <c r="T49" i="1"/>
  <c r="R49" i="1"/>
  <c r="Q49" i="1"/>
  <c r="P49" i="1"/>
  <c r="O49" i="1"/>
  <c r="U49" i="1" s="1"/>
  <c r="W48" i="1"/>
  <c r="V48" i="1"/>
  <c r="U48" i="1"/>
  <c r="T48" i="1"/>
  <c r="R48" i="1"/>
  <c r="S48" i="1" s="1"/>
  <c r="Q48" i="1"/>
  <c r="O48" i="1"/>
  <c r="P48" i="1" s="1"/>
  <c r="W47" i="1"/>
  <c r="V47" i="1"/>
  <c r="U47" i="1"/>
  <c r="T47" i="1"/>
  <c r="R47" i="1"/>
  <c r="Q47" i="1"/>
  <c r="P47" i="1"/>
  <c r="O47" i="1"/>
  <c r="W46" i="1"/>
  <c r="V46" i="1"/>
  <c r="U46" i="1"/>
  <c r="T46" i="1"/>
  <c r="R46" i="1"/>
  <c r="Q46" i="1"/>
  <c r="P46" i="1"/>
  <c r="O46" i="1"/>
  <c r="W45" i="1"/>
  <c r="V45" i="1"/>
  <c r="U45" i="1"/>
  <c r="T45" i="1"/>
  <c r="R45" i="1"/>
  <c r="S45" i="1" s="1"/>
  <c r="Q45" i="1"/>
  <c r="O45" i="1"/>
  <c r="P45" i="1" s="1"/>
  <c r="W44" i="1"/>
  <c r="V44" i="1"/>
  <c r="T44" i="1"/>
  <c r="R44" i="1"/>
  <c r="S44" i="1" s="1"/>
  <c r="Q44" i="1"/>
  <c r="P44" i="1"/>
  <c r="O44" i="1"/>
  <c r="U44" i="1" s="1"/>
  <c r="W43" i="1"/>
  <c r="V43" i="1"/>
  <c r="T43" i="1"/>
  <c r="R43" i="1"/>
  <c r="Q43" i="1"/>
  <c r="P43" i="1"/>
  <c r="O43" i="1"/>
  <c r="U43" i="1" s="1"/>
  <c r="W42" i="1"/>
  <c r="V42" i="1"/>
  <c r="U42" i="1"/>
  <c r="T42" i="1"/>
  <c r="R42" i="1"/>
  <c r="Q42" i="1"/>
  <c r="O42" i="1"/>
  <c r="P42" i="1" s="1"/>
  <c r="W41" i="1"/>
  <c r="V41" i="1"/>
  <c r="U41" i="1"/>
  <c r="T41" i="1"/>
  <c r="Q41" i="1"/>
  <c r="P41" i="1"/>
  <c r="O41" i="1"/>
  <c r="W40" i="1"/>
  <c r="V40" i="1"/>
  <c r="U40" i="1"/>
  <c r="T40" i="1"/>
  <c r="R40" i="1"/>
  <c r="S40" i="1" s="1"/>
  <c r="Q40" i="1"/>
  <c r="P40" i="1"/>
  <c r="O40" i="1"/>
  <c r="W39" i="1"/>
  <c r="V39" i="1"/>
  <c r="U39" i="1"/>
  <c r="T39" i="1"/>
  <c r="R39" i="1"/>
  <c r="Q39" i="1"/>
  <c r="O39" i="1"/>
  <c r="P39" i="1" s="1"/>
  <c r="W38" i="1"/>
  <c r="V38" i="1"/>
  <c r="U38" i="1"/>
  <c r="T38" i="1"/>
  <c r="R38" i="1"/>
  <c r="Q38" i="1"/>
  <c r="O38" i="1"/>
  <c r="P38" i="1" s="1"/>
  <c r="W37" i="1"/>
  <c r="V37" i="1"/>
  <c r="U37" i="1"/>
  <c r="T37" i="1"/>
  <c r="R37" i="1"/>
  <c r="S37" i="1" s="1"/>
  <c r="Q37" i="1"/>
  <c r="O37" i="1"/>
  <c r="P37" i="1" s="1"/>
  <c r="W36" i="1"/>
  <c r="V36" i="1"/>
  <c r="U36" i="1"/>
  <c r="T36" i="1"/>
  <c r="R36" i="1"/>
  <c r="Q36" i="1"/>
  <c r="P36" i="1"/>
  <c r="O36" i="1"/>
  <c r="W35" i="1"/>
  <c r="V35" i="1"/>
  <c r="U35" i="1"/>
  <c r="T35" i="1"/>
  <c r="R35" i="1"/>
  <c r="S35" i="1" s="1"/>
  <c r="Q35" i="1"/>
  <c r="P35" i="1"/>
  <c r="O35" i="1"/>
  <c r="W34" i="1"/>
  <c r="V34" i="1"/>
  <c r="U34" i="1"/>
  <c r="T34" i="1"/>
  <c r="R34" i="1"/>
  <c r="Q34" i="1"/>
  <c r="O34" i="1"/>
  <c r="P34" i="1" s="1"/>
  <c r="W33" i="1"/>
  <c r="V33" i="1"/>
  <c r="U33" i="1"/>
  <c r="T33" i="1"/>
  <c r="R33" i="1"/>
  <c r="Q33" i="1"/>
  <c r="O33" i="1"/>
  <c r="P33" i="1" s="1"/>
  <c r="W32" i="1"/>
  <c r="V32" i="1"/>
  <c r="U32" i="1"/>
  <c r="T32" i="1"/>
  <c r="Q32" i="1"/>
  <c r="P32" i="1"/>
  <c r="O32" i="1"/>
  <c r="W31" i="1"/>
  <c r="V31" i="1"/>
  <c r="U31" i="1"/>
  <c r="T31" i="1"/>
  <c r="R31" i="1"/>
  <c r="S31" i="1" s="1"/>
  <c r="Q31" i="1"/>
  <c r="P31" i="1"/>
  <c r="O31" i="1"/>
  <c r="W30" i="1"/>
  <c r="V30" i="1"/>
  <c r="U30" i="1"/>
  <c r="T30" i="1"/>
  <c r="R30" i="1"/>
  <c r="Q30" i="1"/>
  <c r="O30" i="1"/>
  <c r="P30" i="1" s="1"/>
  <c r="W29" i="1"/>
  <c r="V29" i="1"/>
  <c r="T29" i="1"/>
  <c r="R29" i="1"/>
  <c r="Q29" i="1"/>
  <c r="P29" i="1"/>
  <c r="O29" i="1"/>
  <c r="U29" i="1" s="1"/>
  <c r="W28" i="1"/>
  <c r="V28" i="1"/>
  <c r="T28" i="1"/>
  <c r="R28" i="1"/>
  <c r="S28" i="1" s="1"/>
  <c r="Q28" i="1"/>
  <c r="P28" i="1"/>
  <c r="O28" i="1"/>
  <c r="U28" i="1" s="1"/>
  <c r="W27" i="1"/>
  <c r="V27" i="1"/>
  <c r="U27" i="1"/>
  <c r="T27" i="1"/>
  <c r="R27" i="1"/>
  <c r="Q27" i="1"/>
  <c r="O27" i="1"/>
  <c r="P27" i="1" s="1"/>
  <c r="W26" i="1"/>
  <c r="V26" i="1"/>
  <c r="U26" i="1"/>
  <c r="T26" i="1"/>
  <c r="Q26" i="1"/>
  <c r="P26" i="1"/>
  <c r="O26" i="1"/>
  <c r="W25" i="1"/>
  <c r="V25" i="1"/>
  <c r="U25" i="1"/>
  <c r="T25" i="1"/>
  <c r="R25" i="1"/>
  <c r="S25" i="1" s="1"/>
  <c r="Q25" i="1"/>
  <c r="P25" i="1"/>
  <c r="O25" i="1"/>
  <c r="W24" i="1"/>
  <c r="V24" i="1"/>
  <c r="U24" i="1"/>
  <c r="T24" i="1"/>
  <c r="R24" i="1"/>
  <c r="S24" i="1" s="1"/>
  <c r="Q24" i="1"/>
  <c r="O24" i="1"/>
  <c r="P24" i="1" s="1"/>
  <c r="W23" i="1"/>
  <c r="V23" i="1"/>
  <c r="T23" i="1"/>
  <c r="R23" i="1"/>
  <c r="Q23" i="1"/>
  <c r="P23" i="1"/>
  <c r="O23" i="1"/>
  <c r="U23" i="1" s="1"/>
  <c r="X65" i="1" l="1"/>
  <c r="Y43" i="1"/>
  <c r="Y29" i="1"/>
  <c r="Y31" i="1"/>
  <c r="X71" i="1"/>
  <c r="X72" i="1"/>
  <c r="Y41" i="1"/>
  <c r="Y64" i="1"/>
  <c r="Y69" i="1"/>
  <c r="P105" i="1"/>
  <c r="R26" i="1"/>
  <c r="S26" i="1" s="1"/>
  <c r="X26" i="1" s="1"/>
  <c r="Y35" i="1"/>
  <c r="Y37" i="1"/>
  <c r="X68" i="1"/>
  <c r="P79" i="1"/>
  <c r="X79" i="1" s="1"/>
  <c r="X82" i="1"/>
  <c r="X84" i="1"/>
  <c r="Y98" i="1"/>
  <c r="Y84" i="1"/>
  <c r="R32" i="1"/>
  <c r="S32" i="1" s="1"/>
  <c r="Y45" i="1"/>
  <c r="X48" i="1"/>
  <c r="R52" i="1"/>
  <c r="S52" i="1" s="1"/>
  <c r="X52" i="1" s="1"/>
  <c r="S43" i="1"/>
  <c r="Y51" i="1"/>
  <c r="Y91" i="1"/>
  <c r="P102" i="1"/>
  <c r="X102" i="1" s="1"/>
  <c r="Y49" i="1"/>
  <c r="Y55" i="1"/>
  <c r="X60" i="1"/>
  <c r="Y61" i="1"/>
  <c r="Y74" i="1"/>
  <c r="R75" i="1"/>
  <c r="S75" i="1" s="1"/>
  <c r="X75" i="1" s="1"/>
  <c r="Y77" i="1"/>
  <c r="Y96" i="1"/>
  <c r="Y104" i="1"/>
  <c r="Y27" i="1"/>
  <c r="Y39" i="1"/>
  <c r="Y23" i="1"/>
  <c r="Y25" i="1"/>
  <c r="Y33" i="1"/>
  <c r="S36" i="1"/>
  <c r="X40" i="1"/>
  <c r="Y46" i="1"/>
  <c r="Y47" i="1"/>
  <c r="Y57" i="1"/>
  <c r="Y67" i="1"/>
  <c r="R70" i="1"/>
  <c r="X73" i="1"/>
  <c r="Y73" i="1"/>
  <c r="X76" i="1"/>
  <c r="Y58" i="1"/>
  <c r="Y85" i="1"/>
  <c r="AA85" i="1" s="1"/>
  <c r="P99" i="1"/>
  <c r="X99" i="1" s="1"/>
  <c r="Y100" i="1"/>
  <c r="R101" i="1"/>
  <c r="S101" i="1" s="1"/>
  <c r="X101" i="1" s="1"/>
  <c r="X53" i="1"/>
  <c r="X88" i="1"/>
  <c r="Y103" i="1"/>
  <c r="X77" i="1"/>
  <c r="Z77" i="1" s="1"/>
  <c r="S33" i="1"/>
  <c r="X33" i="1" s="1"/>
  <c r="Y38" i="1"/>
  <c r="S39" i="1"/>
  <c r="X39" i="1" s="1"/>
  <c r="X43" i="1"/>
  <c r="AA43" i="1" s="1"/>
  <c r="S47" i="1"/>
  <c r="X47" i="1" s="1"/>
  <c r="X56" i="1"/>
  <c r="Y83" i="1"/>
  <c r="S29" i="1"/>
  <c r="X29" i="1" s="1"/>
  <c r="Z29" i="1" s="1"/>
  <c r="Y34" i="1"/>
  <c r="S55" i="1"/>
  <c r="X55" i="1" s="1"/>
  <c r="Y62" i="1"/>
  <c r="Y65" i="1"/>
  <c r="Z65" i="1" s="1"/>
  <c r="Y68" i="1"/>
  <c r="AA68" i="1" s="1"/>
  <c r="Y76" i="1"/>
  <c r="Y78" i="1"/>
  <c r="Y80" i="1"/>
  <c r="X93" i="1"/>
  <c r="Y93" i="1"/>
  <c r="Y105" i="1"/>
  <c r="X35" i="1"/>
  <c r="AA35" i="1" s="1"/>
  <c r="X45" i="1"/>
  <c r="X57" i="1"/>
  <c r="X69" i="1"/>
  <c r="X105" i="1"/>
  <c r="X25" i="1"/>
  <c r="AA25" i="1" s="1"/>
  <c r="S27" i="1"/>
  <c r="X27" i="1" s="1"/>
  <c r="X31" i="1"/>
  <c r="Z31" i="1" s="1"/>
  <c r="X37" i="1"/>
  <c r="X61" i="1"/>
  <c r="S74" i="1"/>
  <c r="R81" i="1"/>
  <c r="Y81" i="1" s="1"/>
  <c r="Y82" i="1"/>
  <c r="Z82" i="1" s="1"/>
  <c r="S49" i="1"/>
  <c r="X49" i="1" s="1"/>
  <c r="S23" i="1"/>
  <c r="X23" i="1" s="1"/>
  <c r="Y30" i="1"/>
  <c r="S41" i="1"/>
  <c r="X41" i="1" s="1"/>
  <c r="Y42" i="1"/>
  <c r="X50" i="1"/>
  <c r="Y53" i="1"/>
  <c r="Y56" i="1"/>
  <c r="Y60" i="1"/>
  <c r="Z60" i="1" s="1"/>
  <c r="S62" i="1"/>
  <c r="S64" i="1"/>
  <c r="X64" i="1" s="1"/>
  <c r="Z64" i="1" s="1"/>
  <c r="Y70" i="1"/>
  <c r="Y72" i="1"/>
  <c r="AA72" i="1" s="1"/>
  <c r="Y79" i="1"/>
  <c r="X80" i="1"/>
  <c r="X83" i="1"/>
  <c r="S86" i="1"/>
  <c r="X86" i="1" s="1"/>
  <c r="Y87" i="1"/>
  <c r="Z87" i="1" s="1"/>
  <c r="Y88" i="1"/>
  <c r="X89" i="1"/>
  <c r="Y89" i="1"/>
  <c r="Y106" i="1"/>
  <c r="Z57" i="1"/>
  <c r="AA57" i="1"/>
  <c r="X28" i="1"/>
  <c r="X24" i="1"/>
  <c r="X36" i="1"/>
  <c r="X44" i="1"/>
  <c r="X32" i="1"/>
  <c r="Y48" i="1"/>
  <c r="AA48" i="1" s="1"/>
  <c r="Y54" i="1"/>
  <c r="X59" i="1"/>
  <c r="X63" i="1"/>
  <c r="Y92" i="1"/>
  <c r="Y95" i="1"/>
  <c r="Y99" i="1"/>
  <c r="AA99" i="1" s="1"/>
  <c r="S100" i="1"/>
  <c r="X100" i="1" s="1"/>
  <c r="Y24" i="1"/>
  <c r="Y28" i="1"/>
  <c r="S30" i="1"/>
  <c r="X30" i="1" s="1"/>
  <c r="Y32" i="1"/>
  <c r="S34" i="1"/>
  <c r="X34" i="1" s="1"/>
  <c r="Y36" i="1"/>
  <c r="S38" i="1"/>
  <c r="X38" i="1" s="1"/>
  <c r="Z38" i="1" s="1"/>
  <c r="Y40" i="1"/>
  <c r="S42" i="1"/>
  <c r="X42" i="1" s="1"/>
  <c r="Y44" i="1"/>
  <c r="S46" i="1"/>
  <c r="X46" i="1" s="1"/>
  <c r="Y50" i="1"/>
  <c r="AA50" i="1" s="1"/>
  <c r="S54" i="1"/>
  <c r="X54" i="1" s="1"/>
  <c r="S58" i="1"/>
  <c r="X58" i="1" s="1"/>
  <c r="X62" i="1"/>
  <c r="Y66" i="1"/>
  <c r="X67" i="1"/>
  <c r="Y71" i="1"/>
  <c r="X74" i="1"/>
  <c r="S78" i="1"/>
  <c r="X78" i="1" s="1"/>
  <c r="S91" i="1"/>
  <c r="X91" i="1" s="1"/>
  <c r="Z91" i="1" s="1"/>
  <c r="X92" i="1"/>
  <c r="Y94" i="1"/>
  <c r="P94" i="1"/>
  <c r="X94" i="1" s="1"/>
  <c r="X95" i="1"/>
  <c r="Y102" i="1"/>
  <c r="S103" i="1"/>
  <c r="X103" i="1" s="1"/>
  <c r="X51" i="1"/>
  <c r="Y59" i="1"/>
  <c r="Y63" i="1"/>
  <c r="X66" i="1"/>
  <c r="S70" i="1"/>
  <c r="X70" i="1" s="1"/>
  <c r="S96" i="1"/>
  <c r="X96" i="1" s="1"/>
  <c r="Y86" i="1"/>
  <c r="S90" i="1"/>
  <c r="X90" i="1" s="1"/>
  <c r="Z90" i="1" s="1"/>
  <c r="Y97" i="1"/>
  <c r="P97" i="1"/>
  <c r="X97" i="1" s="1"/>
  <c r="X98" i="1"/>
  <c r="Z98" i="1" s="1"/>
  <c r="Y101" i="1"/>
  <c r="S104" i="1"/>
  <c r="X104" i="1" s="1"/>
  <c r="X106" i="1"/>
  <c r="Z37" i="1" l="1"/>
  <c r="AA59" i="1"/>
  <c r="AA89" i="1"/>
  <c r="AA32" i="1"/>
  <c r="AA45" i="1"/>
  <c r="Y52" i="1"/>
  <c r="Z52" i="1" s="1"/>
  <c r="Z58" i="1"/>
  <c r="Z66" i="1"/>
  <c r="Z49" i="1"/>
  <c r="Z25" i="1"/>
  <c r="Z69" i="1"/>
  <c r="AA83" i="1"/>
  <c r="AA53" i="1"/>
  <c r="Z51" i="1"/>
  <c r="Z43" i="1"/>
  <c r="Z55" i="1"/>
  <c r="Z84" i="1"/>
  <c r="Y75" i="1"/>
  <c r="AA75" i="1" s="1"/>
  <c r="AA71" i="1"/>
  <c r="Z85" i="1"/>
  <c r="AA82" i="1"/>
  <c r="Z45" i="1"/>
  <c r="Z83" i="1"/>
  <c r="Z73" i="1"/>
  <c r="AA77" i="1"/>
  <c r="AA76" i="1"/>
  <c r="AA61" i="1"/>
  <c r="Z79" i="1"/>
  <c r="AA24" i="1"/>
  <c r="Z93" i="1"/>
  <c r="Z106" i="1"/>
  <c r="Z97" i="1"/>
  <c r="AA84" i="1"/>
  <c r="AA102" i="1"/>
  <c r="AA44" i="1"/>
  <c r="AA87" i="1"/>
  <c r="AA56" i="1"/>
  <c r="Z61" i="1"/>
  <c r="Y26" i="1"/>
  <c r="Z67" i="1"/>
  <c r="AA65" i="1"/>
  <c r="AA88" i="1"/>
  <c r="Z80" i="1"/>
  <c r="Z76" i="1"/>
  <c r="AA40" i="1"/>
  <c r="Z41" i="1"/>
  <c r="AA41" i="1"/>
  <c r="Z33" i="1"/>
  <c r="AA33" i="1"/>
  <c r="AA39" i="1"/>
  <c r="Z39" i="1"/>
  <c r="Z94" i="1"/>
  <c r="S81" i="1"/>
  <c r="X81" i="1" s="1"/>
  <c r="Z81" i="1" s="1"/>
  <c r="AA36" i="1"/>
  <c r="AA28" i="1"/>
  <c r="AA37" i="1"/>
  <c r="AA73" i="1"/>
  <c r="AA79" i="1"/>
  <c r="AA105" i="1"/>
  <c r="AA101" i="1"/>
  <c r="AA80" i="1"/>
  <c r="AA93" i="1"/>
  <c r="AA31" i="1"/>
  <c r="Z35" i="1"/>
  <c r="Z86" i="1"/>
  <c r="Z92" i="1"/>
  <c r="AA95" i="1"/>
  <c r="AA27" i="1"/>
  <c r="Z27" i="1"/>
  <c r="AA86" i="1"/>
  <c r="Z68" i="1"/>
  <c r="AA64" i="1"/>
  <c r="Z54" i="1"/>
  <c r="Z88" i="1"/>
  <c r="Z89" i="1"/>
  <c r="Z56" i="1"/>
  <c r="Z53" i="1"/>
  <c r="AA63" i="1"/>
  <c r="AA60" i="1"/>
  <c r="AA29" i="1"/>
  <c r="AA49" i="1"/>
  <c r="AA69" i="1"/>
  <c r="Z72" i="1"/>
  <c r="Z105" i="1"/>
  <c r="Z46" i="1"/>
  <c r="AA46" i="1"/>
  <c r="Z70" i="1"/>
  <c r="AA70" i="1"/>
  <c r="AA103" i="1"/>
  <c r="Z103" i="1"/>
  <c r="Z104" i="1"/>
  <c r="AA104" i="1"/>
  <c r="Z42" i="1"/>
  <c r="AA42" i="1"/>
  <c r="Z34" i="1"/>
  <c r="AA34" i="1"/>
  <c r="Z26" i="1"/>
  <c r="AA26" i="1"/>
  <c r="Z30" i="1"/>
  <c r="AA30" i="1"/>
  <c r="Z96" i="1"/>
  <c r="AA96" i="1"/>
  <c r="AA94" i="1"/>
  <c r="AA66" i="1"/>
  <c r="Z63" i="1"/>
  <c r="AA106" i="1"/>
  <c r="AA58" i="1"/>
  <c r="Z48" i="1"/>
  <c r="Z32" i="1"/>
  <c r="Z102" i="1"/>
  <c r="AA55" i="1"/>
  <c r="AA67" i="1"/>
  <c r="AA51" i="1"/>
  <c r="Z40" i="1"/>
  <c r="AA78" i="1"/>
  <c r="Z78" i="1"/>
  <c r="AA100" i="1"/>
  <c r="Z100" i="1"/>
  <c r="AA74" i="1"/>
  <c r="Z74" i="1"/>
  <c r="AA62" i="1"/>
  <c r="Z62" i="1"/>
  <c r="Z59" i="1"/>
  <c r="AA47" i="1"/>
  <c r="Z47" i="1"/>
  <c r="Z24" i="1"/>
  <c r="AA38" i="1"/>
  <c r="Z71" i="1"/>
  <c r="AA97" i="1"/>
  <c r="AA98" i="1"/>
  <c r="Z95" i="1"/>
  <c r="Z101" i="1"/>
  <c r="AA92" i="1"/>
  <c r="AA54" i="1"/>
  <c r="Z36" i="1"/>
  <c r="Z99" i="1"/>
  <c r="AA91" i="1"/>
  <c r="Z50" i="1"/>
  <c r="Z44" i="1"/>
  <c r="Z28" i="1"/>
  <c r="AA90" i="1"/>
  <c r="AA23" i="1"/>
  <c r="Z23" i="1"/>
  <c r="AA52" i="1" l="1"/>
  <c r="Z75" i="1"/>
  <c r="AA81" i="1"/>
</calcChain>
</file>

<file path=xl/sharedStrings.xml><?xml version="1.0" encoding="utf-8"?>
<sst xmlns="http://schemas.openxmlformats.org/spreadsheetml/2006/main" count="725" uniqueCount="82">
  <si>
    <t>ตารางคำนวณ ขนาดพื้นที่ผนัง (หาค่าเฉพาะหน้าต่างประตูเสาและอื่นที่ไม่ใช่ผนังทึบ)</t>
  </si>
  <si>
    <t>สรุปค่า</t>
  </si>
  <si>
    <t>ความสูงจากพื้นถึงฝ้าเพดาน(เมตร)</t>
  </si>
  <si>
    <t>บริเวณไม่จำเป็นต้องใช้ก็ได้</t>
  </si>
  <si>
    <t>ช่องที่มีสีเหลืองห้ามคีย์</t>
  </si>
  <si>
    <t>รายการ</t>
  </si>
  <si>
    <t>สูงพื้นถึงฝ้า</t>
  </si>
  <si>
    <t>ชั้น</t>
  </si>
  <si>
    <t>ด้านในแบบ</t>
  </si>
  <si>
    <t>บริเวณ</t>
  </si>
  <si>
    <t>ประเภทว้สดุ</t>
  </si>
  <si>
    <t>สัญลักษณ์แบบ</t>
  </si>
  <si>
    <t>สัญลักษณ์เพิ่มเอง</t>
  </si>
  <si>
    <t>ผนังกว้าง</t>
  </si>
  <si>
    <t>คานกว้าง</t>
  </si>
  <si>
    <t>ผนัง_สูง</t>
  </si>
  <si>
    <t>คาน_สูง</t>
  </si>
  <si>
    <t>ผนังที่เหลือ_กว้าง</t>
  </si>
  <si>
    <t>ผนังที่เหลือ_สูง</t>
  </si>
  <si>
    <t>เสา_กว้าง</t>
  </si>
  <si>
    <t>เสา_สูง</t>
  </si>
  <si>
    <t>น-ป_กว้าง</t>
  </si>
  <si>
    <t>น-ป_สูง</t>
  </si>
  <si>
    <t>สรุปสูง</t>
  </si>
  <si>
    <t>สรุปกว้าง</t>
  </si>
  <si>
    <t>ตรวจ สูง กว้าง</t>
  </si>
  <si>
    <t>ขนาดพื้นที่</t>
  </si>
  <si>
    <t>Sum of ขนาดพื้นที่</t>
  </si>
  <si>
    <t>FL 1</t>
  </si>
  <si>
    <t>ด้าน 1</t>
  </si>
  <si>
    <t>ห้องรับแขก+อาหาร+เตรียม</t>
  </si>
  <si>
    <t>เสา</t>
  </si>
  <si>
    <t>ส1</t>
  </si>
  <si>
    <t>FL 2</t>
  </si>
  <si>
    <t>ผนัง</t>
  </si>
  <si>
    <t>ผ1</t>
  </si>
  <si>
    <t>ประตู</t>
  </si>
  <si>
    <t>D1</t>
  </si>
  <si>
    <t>ผ1-D1</t>
  </si>
  <si>
    <t>ด้าน 2</t>
  </si>
  <si>
    <t>หน้าต่าง</t>
  </si>
  <si>
    <t>W3</t>
  </si>
  <si>
    <t>ห้องนอน 4</t>
  </si>
  <si>
    <t>ด้าน 3</t>
  </si>
  <si>
    <t>WA6</t>
  </si>
  <si>
    <t>ความสูงของคาน(เมตร)</t>
  </si>
  <si>
    <t>WD2</t>
  </si>
  <si>
    <t>ผ1-W3</t>
  </si>
  <si>
    <t>สูง_คาน</t>
  </si>
  <si>
    <t>ผ1.1</t>
  </si>
  <si>
    <t>ค1</t>
  </si>
  <si>
    <t>ด้าน 4</t>
  </si>
  <si>
    <t>ค2</t>
  </si>
  <si>
    <t>D2</t>
  </si>
  <si>
    <t>ผ1-WD2</t>
  </si>
  <si>
    <t>FL 1 Total</t>
  </si>
  <si>
    <t>WD4</t>
  </si>
  <si>
    <t>ความกว้างของเสา(เมตร)</t>
  </si>
  <si>
    <t>ผ1-WA6</t>
  </si>
  <si>
    <t>ส2</t>
  </si>
  <si>
    <t>W2</t>
  </si>
  <si>
    <t>ผ1-D2</t>
  </si>
  <si>
    <t>W1</t>
  </si>
  <si>
    <t>W6</t>
  </si>
  <si>
    <t>รายการประตู หน้าต่าง (เมตร)</t>
  </si>
  <si>
    <t>ขนาด สูง</t>
  </si>
  <si>
    <t>ขนาด กว้าง</t>
  </si>
  <si>
    <t>ห้องนอน 1</t>
  </si>
  <si>
    <t>FL 2 Total</t>
  </si>
  <si>
    <t>Grand Total</t>
  </si>
  <si>
    <t>W4</t>
  </si>
  <si>
    <t>ห้องนอน 2</t>
  </si>
  <si>
    <t>ผ1-WD4</t>
  </si>
  <si>
    <t>ห้องนอน 3</t>
  </si>
  <si>
    <t>ถ้าคิดผนังแบบเด็มแผ่นแล้วไปหักลบเองไม่ต้องใช้ตารางด้านล่าง</t>
  </si>
  <si>
    <t>ตารางหาค่าผนังในส่วนที่เหลือของประตู หน้าต่าง</t>
  </si>
  <si>
    <t>รายการ2</t>
  </si>
  <si>
    <t>ผ1-W2</t>
  </si>
  <si>
    <t>ผ1-W1</t>
  </si>
  <si>
    <t>ส่วนพักผ่อน</t>
  </si>
  <si>
    <t>ผ1-W4</t>
  </si>
  <si>
    <t>ผ1-W6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</si>
</sst>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2"/>
      <color rgb="FFFF0000"/>
      <name val="Tahoma"/>
      <family val="2"/>
      <scheme val="minor"/>
    </font>
    <font>
      <b/>
      <sz val="12"/>
      <color theme="0"/>
      <name val="Tahoma"/>
      <family val="2"/>
      <scheme val="minor"/>
    </font>
    <font>
      <sz val="12"/>
      <name val="Tahoma"/>
      <family val="2"/>
      <scheme val="minor"/>
    </font>
    <font>
      <b/>
      <sz val="12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-0.499984740745262"/>
        <bgColor theme="9" tint="-0.49998474074526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/>
      <bottom style="thin">
        <color theme="9"/>
      </bottom>
      <diagonal/>
    </border>
    <border>
      <left/>
      <right/>
      <top style="thin">
        <color theme="9" tint="0.39997558519241921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43" fontId="0" fillId="0" borderId="0" xfId="0" applyNumberFormat="1"/>
    <xf numFmtId="0" fontId="2" fillId="0" borderId="0" xfId="0" applyFont="1"/>
    <xf numFmtId="0" fontId="2" fillId="2" borderId="0" xfId="0" applyFont="1" applyFill="1"/>
    <xf numFmtId="0" fontId="0" fillId="2" borderId="0" xfId="0" applyFill="1"/>
    <xf numFmtId="0" fontId="3" fillId="3" borderId="1" xfId="0" applyFont="1" applyFill="1" applyBorder="1"/>
    <xf numFmtId="0" fontId="3" fillId="3" borderId="2" xfId="0" applyFont="1" applyFill="1" applyBorder="1" applyAlignment="1">
      <alignment horizontal="right"/>
    </xf>
    <xf numFmtId="0" fontId="0" fillId="0" borderId="0" xfId="0" applyAlignment="1">
      <alignment horizontal="center"/>
    </xf>
    <xf numFmtId="2" fontId="2" fillId="0" borderId="0" xfId="0" applyNumberFormat="1" applyFont="1"/>
    <xf numFmtId="43" fontId="2" fillId="0" borderId="0" xfId="1" applyFont="1"/>
    <xf numFmtId="43" fontId="4" fillId="0" borderId="0" xfId="1" applyFont="1"/>
    <xf numFmtId="43" fontId="0" fillId="0" borderId="0" xfId="1" applyFont="1"/>
    <xf numFmtId="43" fontId="0" fillId="0" borderId="0" xfId="1" applyNumberFormat="1" applyFont="1"/>
    <xf numFmtId="43" fontId="0" fillId="0" borderId="0" xfId="1" applyFont="1" applyAlignment="1">
      <alignment horizontal="right"/>
    </xf>
    <xf numFmtId="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3" fontId="2" fillId="0" borderId="0" xfId="1" applyNumberFormat="1" applyFont="1"/>
    <xf numFmtId="43" fontId="1" fillId="0" borderId="0" xfId="1" applyNumberFormat="1" applyFont="1"/>
    <xf numFmtId="43" fontId="0" fillId="0" borderId="0" xfId="1" applyNumberFormat="1" applyFont="1" applyAlignment="1">
      <alignment horizontal="right"/>
    </xf>
    <xf numFmtId="0" fontId="3" fillId="4" borderId="3" xfId="0" applyFont="1" applyFill="1" applyBorder="1"/>
    <xf numFmtId="0" fontId="5" fillId="5" borderId="4" xfId="0" applyFont="1" applyFill="1" applyBorder="1"/>
    <xf numFmtId="0" fontId="5" fillId="6" borderId="5" xfId="0" applyFont="1" applyFill="1" applyBorder="1"/>
    <xf numFmtId="0" fontId="0" fillId="6" borderId="5" xfId="0" applyFont="1" applyFill="1" applyBorder="1"/>
    <xf numFmtId="4" fontId="0" fillId="6" borderId="5" xfId="0" applyNumberFormat="1" applyFont="1" applyFill="1" applyBorder="1"/>
    <xf numFmtId="0" fontId="5" fillId="5" borderId="5" xfId="0" applyFont="1" applyFill="1" applyBorder="1"/>
    <xf numFmtId="4" fontId="5" fillId="6" borderId="5" xfId="0" applyNumberFormat="1" applyFont="1" applyFill="1" applyBorder="1"/>
    <xf numFmtId="0" fontId="3" fillId="4" borderId="6" xfId="0" applyFont="1" applyFill="1" applyBorder="1"/>
    <xf numFmtId="4" fontId="3" fillId="4" borderId="6" xfId="0" applyNumberFormat="1" applyFont="1" applyFill="1" applyBorder="1"/>
  </cellXfs>
  <cellStyles count="2">
    <cellStyle name="Comma" xfId="1" builtinId="3"/>
    <cellStyle name="Normal" xfId="0" builtinId="0"/>
  </cellStyles>
  <dxfs count="45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right style="thin">
          <color theme="0"/>
        </right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numFmt numFmtId="35" formatCode="_-* #,##0.00_-;\-* #,##0.00_-;_-* &quot;-&quot;??_-;_-@_-"/>
      <alignment horizontal="right" vertical="bottom" textRotation="0" wrapText="0" indent="0" justifyLastLine="0" shrinkToFit="0" readingOrder="0"/>
    </dxf>
    <dxf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ahoma"/>
        <scheme val="minor"/>
      </font>
      <numFmt numFmtId="35" formatCode="_-* #,##0.00_-;\-* #,##0.00_-;_-* &quot;-&quot;??_-;_-@_-"/>
    </dxf>
    <dxf>
      <font>
        <strike val="0"/>
        <outline val="0"/>
        <shadow val="0"/>
        <u val="none"/>
        <vertAlign val="baseline"/>
        <sz val="12"/>
        <color auto="1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600982</xdr:colOff>
      <xdr:row>25</xdr:row>
      <xdr:rowOff>136071</xdr:rowOff>
    </xdr:from>
    <xdr:to>
      <xdr:col>38</xdr:col>
      <xdr:colOff>748393</xdr:colOff>
      <xdr:row>29</xdr:row>
      <xdr:rowOff>11340</xdr:rowOff>
    </xdr:to>
    <xdr:sp macro="" textlink="">
      <xdr:nvSpPr>
        <xdr:cNvPr id="9" name="Rectangular Callout 8"/>
        <xdr:cNvSpPr/>
      </xdr:nvSpPr>
      <xdr:spPr>
        <a:xfrm>
          <a:off x="27214286" y="5885089"/>
          <a:ext cx="1666875" cy="646340"/>
        </a:xfrm>
        <a:prstGeom prst="wedgeRectCallout">
          <a:avLst>
            <a:gd name="adj1" fmla="val 108412"/>
            <a:gd name="adj2" fmla="val -5514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เว้นบรรทัด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2_HomeNo5/Q-hose_SH159ECDL/Reproduce1_SH159ECD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TV"/>
      <sheetName val="Shading"/>
      <sheetName val="RTTV"/>
      <sheetName val="OHTER"/>
      <sheetName val="T_Area"/>
      <sheetName val="T_Light"/>
      <sheetName val="T_Air conditioners"/>
      <sheetName val="T_OTTV"/>
      <sheetName val="T_Shading"/>
      <sheetName val="SEER"/>
    </sheetNames>
    <sheetDataSet>
      <sheetData sheetId="0"/>
      <sheetData sheetId="1"/>
      <sheetData sheetId="2"/>
      <sheetData sheetId="3"/>
      <sheetData sheetId="4">
        <row r="24">
          <cell r="P24" t="str">
            <v>บันไดชั้น 1-2</v>
          </cell>
        </row>
        <row r="25">
          <cell r="P25" t="str">
            <v>ห้องครัว</v>
          </cell>
        </row>
        <row r="26">
          <cell r="P26" t="str">
            <v>ห้องนอน 1</v>
          </cell>
        </row>
        <row r="27">
          <cell r="P27" t="str">
            <v>ห้องนอน 2</v>
          </cell>
        </row>
        <row r="28">
          <cell r="P28" t="str">
            <v>ห้องนอน 3</v>
          </cell>
        </row>
        <row r="29">
          <cell r="P29" t="str">
            <v>ห้องนอน 4</v>
          </cell>
        </row>
        <row r="30">
          <cell r="P30" t="str">
            <v>ห้องน้ำ 1</v>
          </cell>
        </row>
        <row r="31">
          <cell r="P31" t="str">
            <v>ห้องน้ำ 2</v>
          </cell>
        </row>
        <row r="32">
          <cell r="P32" t="str">
            <v>ห้องน้ำ 3</v>
          </cell>
        </row>
        <row r="33">
          <cell r="P33" t="str">
            <v>ที่จอดรถ</v>
          </cell>
        </row>
        <row r="34">
          <cell r="P34" t="str">
            <v>ระเบียง 1</v>
          </cell>
        </row>
        <row r="35">
          <cell r="P35" t="str">
            <v>เฉลียง1&amp;บริเวณหน้า</v>
          </cell>
        </row>
        <row r="36">
          <cell r="P36" t="str">
            <v>ส่วนชักล้าง</v>
          </cell>
        </row>
        <row r="37">
          <cell r="P37" t="str">
            <v>ห้องรองเท้า</v>
          </cell>
        </row>
        <row r="38">
          <cell r="P38" t="str">
            <v>ห้องใต้บันได</v>
          </cell>
        </row>
        <row r="39">
          <cell r="P39" t="str">
            <v>ส่วนพักผ่อน</v>
          </cell>
        </row>
        <row r="40">
          <cell r="P40" t="str">
            <v>ทางหน้าบันได(บน)</v>
          </cell>
        </row>
        <row r="41">
          <cell r="P41" t="str">
            <v>ระเบียง 2</v>
          </cell>
        </row>
        <row r="42">
          <cell r="P42" t="str">
            <v>ห้องรับแขก+อาหาร+เตรียม</v>
          </cell>
        </row>
        <row r="43">
          <cell r="P43" t="str">
            <v>หน้าห้องบันได</v>
          </cell>
        </row>
        <row r="44">
          <cell r="P44" t="str">
            <v>Grand Total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12_HomeNo5/Q-hose_SH159ECDL/Reproduce1_SH159ECD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4292.56602928241" createdVersion="5" refreshedVersion="5" minRefreshableVersion="3" recordCount="84">
  <cacheSource type="worksheet">
    <worksheetSource name="Table1" r:id="rId2"/>
  </cacheSource>
  <cacheFields count="21">
    <cacheField name="ชั้น" numFmtId="0">
      <sharedItems count="4">
        <s v="FL 1"/>
        <s v="FL 2"/>
        <s v="F1" u="1"/>
        <s v="F2" u="1"/>
      </sharedItems>
    </cacheField>
    <cacheField name="ด้านในแบบ" numFmtId="0">
      <sharedItems count="4">
        <s v="ด้าน 1"/>
        <s v="ด้าน 2"/>
        <s v="ด้าน 3"/>
        <s v="ด้าน 4"/>
      </sharedItems>
    </cacheField>
    <cacheField name="บริเวณ" numFmtId="0">
      <sharedItems/>
    </cacheField>
    <cacheField name="ประเภทว้สดุ" numFmtId="0">
      <sharedItems count="4">
        <s v="เสา"/>
        <s v="ผนัง"/>
        <s v="ประตู"/>
        <s v="หน้าต่าง"/>
      </sharedItems>
    </cacheField>
    <cacheField name="สัญลักษณ์แบบ" numFmtId="0">
      <sharedItems count="16">
        <s v="ส1"/>
        <s v="ผ1"/>
        <s v="D1"/>
        <s v="W3"/>
        <s v="WD2"/>
        <s v="ผ1.1"/>
        <s v="WA6"/>
        <s v="D2"/>
        <s v="WD4"/>
        <s v="W2"/>
        <s v="W1"/>
        <s v="W6"/>
        <s v="W4" u="1"/>
        <s v="D1.1" u="1"/>
        <s v="ผ1.2" u="1"/>
        <s v="WD5" u="1"/>
      </sharedItems>
    </cacheField>
    <cacheField name="สัญลักษณ์เพิ่มเอง" numFmtId="0">
      <sharedItems/>
    </cacheField>
    <cacheField name="ผนังกว้าง" numFmtId="43">
      <sharedItems containsString="0" containsBlank="1" containsNumber="1" minValue="0.1" maxValue="3"/>
    </cacheField>
    <cacheField name="คานกว้าง" numFmtId="43">
      <sharedItems containsNonDate="0" containsString="0" containsBlank="1"/>
    </cacheField>
    <cacheField name="สูงพื้นถึงฝ้า" numFmtId="43">
      <sharedItems containsSemiMixedTypes="0" containsString="0" containsNumber="1" minValue="2.6" maxValue="2.6"/>
    </cacheField>
    <cacheField name="ผนัง_สูง" numFmtId="43">
      <sharedItems containsSemiMixedTypes="0" containsString="0" containsNumber="1" minValue="0" maxValue="2.6"/>
    </cacheField>
    <cacheField name="คาน_สูง" numFmtId="43">
      <sharedItems containsSemiMixedTypes="0" containsString="0" containsNumber="1" containsInteger="1" minValue="0" maxValue="0"/>
    </cacheField>
    <cacheField name="ผนังที่เหลือ_กว้าง" numFmtId="43">
      <sharedItems containsSemiMixedTypes="0" containsString="0" containsNumber="1" minValue="0" maxValue="2.4"/>
    </cacheField>
    <cacheField name="ผนังที่เหลือ_สูง" numFmtId="43">
      <sharedItems containsSemiMixedTypes="0" containsString="0" containsNumber="1" minValue="0" maxValue="1.55"/>
    </cacheField>
    <cacheField name="เสา_กว้าง" numFmtId="43">
      <sharedItems containsSemiMixedTypes="0" containsString="0" containsNumber="1" minValue="0" maxValue="0.2"/>
    </cacheField>
    <cacheField name="เสา_สูง" numFmtId="43">
      <sharedItems containsSemiMixedTypes="0" containsString="0" containsNumber="1" minValue="0" maxValue="2.6"/>
    </cacheField>
    <cacheField name="น-ป_กว้าง" numFmtId="43">
      <sharedItems containsSemiMixedTypes="0" containsString="0" containsNumber="1" minValue="0" maxValue="2.4"/>
    </cacheField>
    <cacheField name="น-ป_สูง" numFmtId="43">
      <sharedItems containsSemiMixedTypes="0" containsString="0" containsNumber="1" minValue="0" maxValue="2.2000000000000002"/>
    </cacheField>
    <cacheField name="สรุปสูง" numFmtId="43">
      <sharedItems containsSemiMixedTypes="0" containsString="0" containsNumber="1" minValue="0.39999999999999991" maxValue="2.6"/>
    </cacheField>
    <cacheField name="สรุปกว้าง" numFmtId="43">
      <sharedItems containsSemiMixedTypes="0" containsString="0" containsNumber="1" minValue="0.1" maxValue="3"/>
    </cacheField>
    <cacheField name="ตรวจ สูง กว้าง" numFmtId="43">
      <sharedItems/>
    </cacheField>
    <cacheField name="ขนาดพื้นที่" numFmtId="43">
      <sharedItems containsSemiMixedTypes="0" containsString="0" containsNumber="1" minValue="0.26" maxValue="7.80000000000000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4">
  <r>
    <x v="0"/>
    <x v="0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0"/>
    <s v="ห้องรับแขก+อาหาร+เตรียม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0"/>
    <x v="0"/>
    <s v="ห้องรับแขก+อาหาร+เตรียม"/>
    <x v="2"/>
    <x v="2"/>
    <s v="D1"/>
    <m/>
    <m/>
    <n v="2.6"/>
    <n v="0"/>
    <n v="0"/>
    <n v="0"/>
    <n v="0"/>
    <n v="0"/>
    <n v="0"/>
    <n v="2.4"/>
    <n v="2.2000000000000002"/>
    <n v="2.2000000000000002"/>
    <n v="2.4"/>
    <b v="1"/>
    <n v="5.28"/>
  </r>
  <r>
    <x v="0"/>
    <x v="0"/>
    <s v="ห้องรับแขก+อาหาร+เตรียม"/>
    <x v="1"/>
    <x v="1"/>
    <s v="ผ1-D1"/>
    <m/>
    <m/>
    <n v="2.6"/>
    <n v="0"/>
    <n v="0"/>
    <n v="2.4"/>
    <n v="0.39999999999999991"/>
    <n v="0"/>
    <n v="0"/>
    <n v="0"/>
    <n v="0"/>
    <n v="0.39999999999999991"/>
    <n v="2.4"/>
    <b v="1"/>
    <n v="0.95999999999999974"/>
  </r>
  <r>
    <x v="0"/>
    <x v="0"/>
    <s v="ห้องรับแขก+อาหาร+เตรียม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0"/>
    <x v="0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1"/>
    <s v="ห้องนอน 4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1"/>
    <s v="ห้องนอน 4"/>
    <x v="1"/>
    <x v="1"/>
    <s v="ผ1"/>
    <n v="0.875"/>
    <m/>
    <n v="2.6"/>
    <n v="2.6"/>
    <n v="0"/>
    <n v="0"/>
    <n v="0"/>
    <n v="0"/>
    <n v="0"/>
    <n v="0"/>
    <n v="0"/>
    <n v="2.6"/>
    <n v="0.875"/>
    <b v="1"/>
    <n v="2.2749999999999999"/>
  </r>
  <r>
    <x v="0"/>
    <x v="1"/>
    <s v="ห้องนอน 4"/>
    <x v="3"/>
    <x v="3"/>
    <s v="W3"/>
    <m/>
    <m/>
    <n v="2.6"/>
    <n v="0"/>
    <n v="0"/>
    <n v="0"/>
    <n v="0"/>
    <n v="0"/>
    <n v="0"/>
    <n v="1.5"/>
    <n v="1.2"/>
    <n v="1.2"/>
    <n v="1.5"/>
    <b v="1"/>
    <n v="1.7999999999999998"/>
  </r>
  <r>
    <x v="0"/>
    <x v="1"/>
    <s v="ห้องนอน 4"/>
    <x v="1"/>
    <x v="1"/>
    <s v="ผ1-W3"/>
    <m/>
    <m/>
    <n v="2.6"/>
    <n v="0"/>
    <n v="0"/>
    <n v="1.5"/>
    <n v="1.4000000000000001"/>
    <n v="0"/>
    <n v="0"/>
    <n v="0"/>
    <n v="0"/>
    <n v="1.4000000000000001"/>
    <n v="1.5"/>
    <b v="1"/>
    <n v="2.1"/>
  </r>
  <r>
    <x v="0"/>
    <x v="1"/>
    <s v="ห้องนอน 4"/>
    <x v="1"/>
    <x v="1"/>
    <s v="ผ1"/>
    <n v="0.97499999999999998"/>
    <m/>
    <n v="2.6"/>
    <n v="2.6"/>
    <n v="0"/>
    <n v="0"/>
    <n v="0"/>
    <n v="0"/>
    <n v="0"/>
    <n v="0"/>
    <n v="0"/>
    <n v="2.6"/>
    <n v="0.97499999999999998"/>
    <b v="1"/>
    <n v="2.5350000000000001"/>
  </r>
  <r>
    <x v="0"/>
    <x v="2"/>
    <s v="ห้องรับแขก+อาหาร+เตรียม"/>
    <x v="1"/>
    <x v="1"/>
    <s v="ผ1"/>
    <n v="0.4"/>
    <m/>
    <n v="2.6"/>
    <n v="2.6"/>
    <n v="0"/>
    <n v="0"/>
    <n v="0"/>
    <n v="0"/>
    <n v="0"/>
    <n v="0"/>
    <n v="0"/>
    <n v="2.6"/>
    <n v="0.4"/>
    <b v="1"/>
    <n v="1.04"/>
  </r>
  <r>
    <x v="0"/>
    <x v="2"/>
    <s v="ห้องรับแขก+อาหาร+เตรียม"/>
    <x v="3"/>
    <x v="4"/>
    <s v="WD2"/>
    <m/>
    <m/>
    <n v="2.6"/>
    <n v="0"/>
    <n v="0"/>
    <n v="0"/>
    <n v="0"/>
    <n v="0"/>
    <n v="0"/>
    <n v="1.2"/>
    <n v="1.05"/>
    <n v="1.05"/>
    <n v="1.2"/>
    <b v="1"/>
    <n v="1.26"/>
  </r>
  <r>
    <x v="0"/>
    <x v="2"/>
    <s v="ห้องรับแขก+อาหาร+เตรียม"/>
    <x v="1"/>
    <x v="1"/>
    <s v="ผ1-WD2"/>
    <m/>
    <m/>
    <n v="2.6"/>
    <n v="0"/>
    <n v="0"/>
    <n v="1.2"/>
    <n v="1.55"/>
    <n v="0"/>
    <n v="0"/>
    <n v="0"/>
    <n v="0"/>
    <n v="1.55"/>
    <n v="1.2"/>
    <b v="1"/>
    <n v="1.8599999999999999"/>
  </r>
  <r>
    <x v="0"/>
    <x v="2"/>
    <s v="ห้องรับแขก+อาหาร+เตรียม"/>
    <x v="1"/>
    <x v="1"/>
    <s v="ผ1"/>
    <n v="0.4"/>
    <m/>
    <n v="2.6"/>
    <n v="2.6"/>
    <n v="0"/>
    <n v="0"/>
    <n v="0"/>
    <n v="0"/>
    <n v="0"/>
    <n v="0"/>
    <n v="0"/>
    <n v="2.6"/>
    <n v="0.4"/>
    <b v="1"/>
    <n v="1.04"/>
  </r>
  <r>
    <x v="0"/>
    <x v="2"/>
    <s v="ห้องรับแขก+อาหาร+เตรียม"/>
    <x v="1"/>
    <x v="5"/>
    <s v="ผ1.1"/>
    <n v="0.6"/>
    <m/>
    <n v="2.6"/>
    <n v="2.6"/>
    <n v="0"/>
    <n v="0"/>
    <n v="0"/>
    <n v="0"/>
    <n v="0"/>
    <n v="0"/>
    <n v="0"/>
    <n v="2.6"/>
    <n v="0.6"/>
    <b v="1"/>
    <n v="1.56"/>
  </r>
  <r>
    <x v="0"/>
    <x v="2"/>
    <s v="ห้องรับแขก+อาหาร+เตรียม"/>
    <x v="1"/>
    <x v="1"/>
    <s v="ผ1"/>
    <n v="0.3"/>
    <m/>
    <n v="2.6"/>
    <n v="2.6"/>
    <n v="0"/>
    <n v="0"/>
    <n v="0"/>
    <n v="0"/>
    <n v="0"/>
    <n v="0"/>
    <n v="0"/>
    <n v="2.6"/>
    <n v="0.3"/>
    <b v="1"/>
    <n v="0.78"/>
  </r>
  <r>
    <x v="0"/>
    <x v="2"/>
    <s v="ห้องรับแขก+อาหาร+เตรียม"/>
    <x v="3"/>
    <x v="6"/>
    <s v="WA6"/>
    <m/>
    <m/>
    <n v="2.6"/>
    <n v="0"/>
    <n v="0"/>
    <n v="0"/>
    <n v="0"/>
    <n v="0"/>
    <n v="0"/>
    <n v="2.4"/>
    <n v="1.65"/>
    <n v="1.65"/>
    <n v="2.4"/>
    <b v="1"/>
    <n v="3.9599999999999995"/>
  </r>
  <r>
    <x v="0"/>
    <x v="2"/>
    <s v="ห้องรับแขก+อาหาร+เตรียม"/>
    <x v="1"/>
    <x v="1"/>
    <s v="ผ1-WA6"/>
    <m/>
    <m/>
    <n v="2.6"/>
    <n v="0"/>
    <n v="0"/>
    <n v="2.4"/>
    <n v="0.95000000000000018"/>
    <n v="0"/>
    <n v="0"/>
    <n v="0"/>
    <n v="0"/>
    <n v="0.95000000000000018"/>
    <n v="2.4"/>
    <b v="1"/>
    <n v="2.2800000000000002"/>
  </r>
  <r>
    <x v="0"/>
    <x v="2"/>
    <s v="ห้องรับแขก+อาหาร+เตรียม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0"/>
    <x v="2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3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3"/>
    <s v="ห้องรับแขก+อาหาร+เตรียม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0"/>
    <x v="3"/>
    <s v="ห้องรับแขก+อาหาร+เตรียม"/>
    <x v="2"/>
    <x v="7"/>
    <s v="D2"/>
    <m/>
    <m/>
    <n v="2.6"/>
    <n v="0"/>
    <n v="0"/>
    <n v="0"/>
    <n v="0"/>
    <n v="0"/>
    <n v="0"/>
    <n v="2"/>
    <n v="2.0499999999999998"/>
    <n v="2.0499999999999998"/>
    <n v="2"/>
    <b v="1"/>
    <n v="4.0999999999999996"/>
  </r>
  <r>
    <x v="0"/>
    <x v="3"/>
    <s v="ห้องรับแขก+อาหาร+เตรียม"/>
    <x v="1"/>
    <x v="1"/>
    <s v="ผ1-D2"/>
    <m/>
    <m/>
    <n v="2.6"/>
    <n v="0"/>
    <n v="0"/>
    <n v="2"/>
    <n v="0.55000000000000027"/>
    <n v="0"/>
    <n v="0"/>
    <n v="0"/>
    <n v="0"/>
    <n v="0.55000000000000027"/>
    <n v="2"/>
    <b v="1"/>
    <n v="1.1000000000000005"/>
  </r>
  <r>
    <x v="0"/>
    <x v="3"/>
    <s v="ห้องรับแขก+อาหาร+เตรียม"/>
    <x v="1"/>
    <x v="1"/>
    <s v="ผ1"/>
    <n v="1.6"/>
    <m/>
    <n v="2.6"/>
    <n v="2.6"/>
    <n v="0"/>
    <n v="0"/>
    <n v="0"/>
    <n v="0"/>
    <n v="0"/>
    <n v="0"/>
    <n v="0"/>
    <n v="2.6"/>
    <n v="1.6"/>
    <b v="1"/>
    <n v="4.16"/>
  </r>
  <r>
    <x v="0"/>
    <x v="3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3"/>
    <s v="ห้องรับแขก+อาหาร+เตรียม"/>
    <x v="1"/>
    <x v="1"/>
    <s v="ผ1"/>
    <n v="0.5"/>
    <m/>
    <n v="2.6"/>
    <n v="2.6"/>
    <n v="0"/>
    <n v="0"/>
    <n v="0"/>
    <n v="0"/>
    <n v="0"/>
    <n v="0"/>
    <n v="0"/>
    <n v="2.6"/>
    <n v="0.5"/>
    <b v="1"/>
    <n v="1.3"/>
  </r>
  <r>
    <x v="0"/>
    <x v="3"/>
    <s v="ห้องรับแขก+อาหาร+เตรียม"/>
    <x v="3"/>
    <x v="6"/>
    <s v="WA6"/>
    <m/>
    <m/>
    <n v="2.6"/>
    <n v="0"/>
    <n v="0"/>
    <n v="0"/>
    <n v="0"/>
    <n v="0"/>
    <n v="0"/>
    <n v="2.4"/>
    <n v="1.65"/>
    <n v="1.65"/>
    <n v="2.4"/>
    <b v="1"/>
    <n v="3.9599999999999995"/>
  </r>
  <r>
    <x v="0"/>
    <x v="3"/>
    <s v="ห้องรับแขก+อาหาร+เตรียม"/>
    <x v="1"/>
    <x v="1"/>
    <s v="ผ1-WA6"/>
    <m/>
    <m/>
    <n v="2.6"/>
    <n v="0"/>
    <n v="0"/>
    <n v="2.4"/>
    <n v="0.95000000000000018"/>
    <n v="0"/>
    <n v="0"/>
    <n v="0"/>
    <n v="0"/>
    <n v="0.95000000000000018"/>
    <n v="2.4"/>
    <b v="1"/>
    <n v="2.2800000000000002"/>
  </r>
  <r>
    <x v="0"/>
    <x v="3"/>
    <s v="ห้องรับแขก+อาหาร+เตรียม"/>
    <x v="1"/>
    <x v="1"/>
    <s v="ผ1"/>
    <n v="0.5"/>
    <m/>
    <n v="2.6"/>
    <n v="2.6"/>
    <n v="0"/>
    <n v="0"/>
    <n v="0"/>
    <n v="0"/>
    <n v="0"/>
    <n v="0"/>
    <n v="0"/>
    <n v="2.6"/>
    <n v="0.5"/>
    <b v="1"/>
    <n v="1.3"/>
  </r>
  <r>
    <x v="0"/>
    <x v="3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0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0"/>
    <s v="ห้องนอน 1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1"/>
    <x v="0"/>
    <s v="ห้องนอน 1"/>
    <x v="2"/>
    <x v="2"/>
    <s v="D1"/>
    <m/>
    <m/>
    <n v="2.6"/>
    <n v="0"/>
    <n v="0"/>
    <n v="0"/>
    <n v="0"/>
    <n v="0"/>
    <n v="0"/>
    <n v="2.4"/>
    <n v="2.2000000000000002"/>
    <n v="2.2000000000000002"/>
    <n v="2.4"/>
    <b v="1"/>
    <n v="5.28"/>
  </r>
  <r>
    <x v="1"/>
    <x v="0"/>
    <s v="ห้องนอน 1"/>
    <x v="1"/>
    <x v="1"/>
    <s v="ผ1-D1"/>
    <m/>
    <m/>
    <n v="2.6"/>
    <n v="0"/>
    <n v="0"/>
    <n v="2.4"/>
    <n v="0.39999999999999991"/>
    <n v="0"/>
    <n v="0"/>
    <n v="0"/>
    <n v="0"/>
    <n v="0.39999999999999991"/>
    <n v="2.4"/>
    <b v="1"/>
    <n v="0.95999999999999974"/>
  </r>
  <r>
    <x v="1"/>
    <x v="0"/>
    <s v="ห้องนอน 1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1"/>
    <x v="0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0"/>
    <s v="ห้องนอน 2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0"/>
    <s v="ห้องนอน 2"/>
    <x v="1"/>
    <x v="1"/>
    <s v="ผ1"/>
    <n v="0.75"/>
    <m/>
    <n v="2.6"/>
    <n v="2.6"/>
    <n v="0"/>
    <n v="0"/>
    <n v="0"/>
    <n v="0"/>
    <n v="0"/>
    <n v="0"/>
    <n v="0"/>
    <n v="2.6"/>
    <n v="0.75"/>
    <b v="1"/>
    <n v="1.9500000000000002"/>
  </r>
  <r>
    <x v="1"/>
    <x v="0"/>
    <s v="ห้องนอน 2"/>
    <x v="3"/>
    <x v="8"/>
    <s v="WD4"/>
    <m/>
    <m/>
    <n v="2.6"/>
    <n v="0"/>
    <n v="0"/>
    <n v="0"/>
    <n v="0"/>
    <n v="0"/>
    <n v="0"/>
    <n v="1.8"/>
    <n v="1.35"/>
    <n v="1.35"/>
    <n v="1.8"/>
    <b v="1"/>
    <n v="2.4300000000000002"/>
  </r>
  <r>
    <x v="1"/>
    <x v="0"/>
    <s v="ห้องนอน 2"/>
    <x v="1"/>
    <x v="1"/>
    <s v="ผ1-WD4"/>
    <m/>
    <m/>
    <n v="2.6"/>
    <n v="0"/>
    <n v="0"/>
    <n v="1.8"/>
    <n v="1.25"/>
    <n v="0"/>
    <n v="0"/>
    <n v="0"/>
    <n v="0"/>
    <n v="1.25"/>
    <n v="1.8"/>
    <b v="1"/>
    <n v="2.25"/>
  </r>
  <r>
    <x v="1"/>
    <x v="0"/>
    <s v="ห้องนอน 2"/>
    <x v="1"/>
    <x v="1"/>
    <s v="ผ1"/>
    <n v="0.75"/>
    <m/>
    <n v="2.6"/>
    <n v="2.6"/>
    <n v="0"/>
    <n v="0"/>
    <n v="0"/>
    <n v="0"/>
    <n v="0"/>
    <n v="0"/>
    <n v="0"/>
    <n v="2.6"/>
    <n v="0.75"/>
    <b v="1"/>
    <n v="1.9500000000000002"/>
  </r>
  <r>
    <x v="1"/>
    <x v="0"/>
    <s v="ห้องนอน 2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1"/>
    <s v="ห้องนอน 2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1"/>
    <s v="ห้องนอน 2"/>
    <x v="1"/>
    <x v="1"/>
    <s v="ผ1"/>
    <n v="0.875"/>
    <m/>
    <n v="2.6"/>
    <n v="2.6"/>
    <n v="0"/>
    <n v="0"/>
    <n v="0"/>
    <n v="0"/>
    <n v="0"/>
    <n v="0"/>
    <n v="0"/>
    <n v="2.6"/>
    <n v="0.875"/>
    <b v="1"/>
    <n v="2.2749999999999999"/>
  </r>
  <r>
    <x v="1"/>
    <x v="1"/>
    <s v="ห้องนอน 2"/>
    <x v="3"/>
    <x v="3"/>
    <s v="W3"/>
    <m/>
    <m/>
    <n v="2.6"/>
    <n v="0"/>
    <n v="0"/>
    <n v="0"/>
    <n v="0"/>
    <n v="0"/>
    <n v="0"/>
    <n v="1.5"/>
    <n v="1.2"/>
    <n v="1.2"/>
    <n v="1.5"/>
    <b v="1"/>
    <n v="1.7999999999999998"/>
  </r>
  <r>
    <x v="1"/>
    <x v="1"/>
    <s v="ห้องนอน 2"/>
    <x v="1"/>
    <x v="1"/>
    <s v="ผ1-W3"/>
    <m/>
    <m/>
    <n v="2.6"/>
    <n v="0"/>
    <n v="0"/>
    <n v="1.5"/>
    <n v="1.4000000000000001"/>
    <n v="0"/>
    <n v="0"/>
    <n v="0"/>
    <n v="0"/>
    <n v="1.4000000000000001"/>
    <n v="1.5"/>
    <b v="1"/>
    <n v="2.1"/>
  </r>
  <r>
    <x v="1"/>
    <x v="1"/>
    <s v="ห้องนอน 2"/>
    <x v="1"/>
    <x v="1"/>
    <s v="ผ1"/>
    <n v="0.97499999999999998"/>
    <m/>
    <n v="2.6"/>
    <n v="2.6"/>
    <n v="0"/>
    <n v="0"/>
    <n v="0"/>
    <n v="0"/>
    <n v="0"/>
    <n v="0"/>
    <n v="0"/>
    <n v="2.6"/>
    <n v="0.97499999999999998"/>
    <b v="1"/>
    <n v="2.5350000000000001"/>
  </r>
  <r>
    <x v="1"/>
    <x v="1"/>
    <s v="ห้องนอน 3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1"/>
    <s v="ห้องนอน 3"/>
    <x v="1"/>
    <x v="1"/>
    <s v="ผ1"/>
    <n v="0.65"/>
    <m/>
    <n v="2.6"/>
    <n v="2.6"/>
    <n v="0"/>
    <n v="0"/>
    <n v="0"/>
    <n v="0"/>
    <n v="0"/>
    <n v="0"/>
    <n v="0"/>
    <n v="2.6"/>
    <n v="0.65"/>
    <b v="1"/>
    <n v="1.6900000000000002"/>
  </r>
  <r>
    <x v="1"/>
    <x v="1"/>
    <s v="ห้องนอน 3"/>
    <x v="3"/>
    <x v="3"/>
    <s v="W3"/>
    <m/>
    <m/>
    <n v="2.6"/>
    <n v="0"/>
    <n v="0"/>
    <n v="0"/>
    <n v="0"/>
    <n v="0"/>
    <n v="0"/>
    <n v="1.5"/>
    <n v="1.2"/>
    <n v="1.2"/>
    <n v="1.5"/>
    <b v="1"/>
    <n v="1.7999999999999998"/>
  </r>
  <r>
    <x v="1"/>
    <x v="1"/>
    <s v="ห้องนอน 3"/>
    <x v="1"/>
    <x v="1"/>
    <s v="ผ1-W3"/>
    <m/>
    <m/>
    <n v="2.6"/>
    <n v="0"/>
    <n v="0"/>
    <n v="1.5"/>
    <n v="1.4000000000000001"/>
    <n v="0"/>
    <n v="0"/>
    <n v="0"/>
    <n v="0"/>
    <n v="1.4000000000000001"/>
    <n v="1.5"/>
    <b v="1"/>
    <n v="2.1"/>
  </r>
  <r>
    <x v="1"/>
    <x v="1"/>
    <s v="ห้องนอน 3"/>
    <x v="1"/>
    <x v="1"/>
    <s v="ผ1"/>
    <n v="0.65"/>
    <m/>
    <n v="2.6"/>
    <n v="2.6"/>
    <n v="0"/>
    <n v="0"/>
    <n v="0"/>
    <n v="0"/>
    <n v="0"/>
    <n v="0"/>
    <n v="0"/>
    <n v="2.6"/>
    <n v="0.65"/>
    <b v="1"/>
    <n v="1.6900000000000002"/>
  </r>
  <r>
    <x v="1"/>
    <x v="1"/>
    <s v="ห้องนอน 3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2"/>
    <s v="ห้องนอน 3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2"/>
    <s v="ห้องนอน 3"/>
    <x v="1"/>
    <x v="1"/>
    <s v="ผ1"/>
    <n v="1.5999999999999999"/>
    <m/>
    <n v="2.6"/>
    <n v="2.6"/>
    <n v="0"/>
    <n v="0"/>
    <n v="0"/>
    <n v="0"/>
    <n v="0"/>
    <n v="0"/>
    <n v="0"/>
    <n v="2.6"/>
    <n v="1.5999999999999999"/>
    <b v="1"/>
    <n v="4.16"/>
  </r>
  <r>
    <x v="1"/>
    <x v="2"/>
    <s v="ห้องนอน 3"/>
    <x v="3"/>
    <x v="9"/>
    <s v="W2"/>
    <m/>
    <m/>
    <n v="2.6"/>
    <n v="0"/>
    <n v="0"/>
    <n v="0"/>
    <n v="0"/>
    <n v="0"/>
    <n v="0"/>
    <n v="1.2"/>
    <n v="1.2"/>
    <n v="1.2"/>
    <n v="1.2"/>
    <b v="1"/>
    <n v="1.44"/>
  </r>
  <r>
    <x v="1"/>
    <x v="2"/>
    <s v="ห้องนอน 3"/>
    <x v="1"/>
    <x v="1"/>
    <s v="ผ1-W2"/>
    <m/>
    <m/>
    <n v="2.6"/>
    <n v="0"/>
    <n v="0"/>
    <n v="1.2"/>
    <n v="1.4000000000000001"/>
    <n v="0"/>
    <n v="0"/>
    <n v="0"/>
    <n v="0"/>
    <n v="1.4000000000000001"/>
    <n v="1.2"/>
    <b v="1"/>
    <n v="1.6800000000000002"/>
  </r>
  <r>
    <x v="1"/>
    <x v="2"/>
    <s v="ห้องนอน 3"/>
    <x v="1"/>
    <x v="1"/>
    <s v="ผ1"/>
    <n v="0.5"/>
    <m/>
    <n v="2.6"/>
    <n v="2.6"/>
    <n v="0"/>
    <n v="0"/>
    <n v="0"/>
    <n v="0"/>
    <n v="0"/>
    <n v="0"/>
    <n v="0"/>
    <n v="2.6"/>
    <n v="0.5"/>
    <b v="1"/>
    <n v="1.3"/>
  </r>
  <r>
    <x v="1"/>
    <x v="2"/>
    <s v="ห้องนอน 3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2"/>
    <s v="ส่วนพักผ่อน"/>
    <x v="1"/>
    <x v="1"/>
    <s v="ผ1"/>
    <n v="0.25"/>
    <m/>
    <n v="2.6"/>
    <n v="2.6"/>
    <n v="0"/>
    <n v="0"/>
    <n v="0"/>
    <n v="0"/>
    <n v="0"/>
    <n v="0"/>
    <n v="0"/>
    <n v="2.6"/>
    <n v="0.25"/>
    <b v="1"/>
    <n v="0.65"/>
  </r>
  <r>
    <x v="1"/>
    <x v="2"/>
    <s v="ส่วนพักผ่อน"/>
    <x v="3"/>
    <x v="3"/>
    <s v="W3"/>
    <m/>
    <m/>
    <n v="2.6"/>
    <n v="0"/>
    <n v="0"/>
    <n v="0"/>
    <n v="0"/>
    <n v="0"/>
    <n v="0"/>
    <n v="1.5"/>
    <n v="1.2"/>
    <n v="1.2"/>
    <n v="1.5"/>
    <b v="1"/>
    <n v="1.7999999999999998"/>
  </r>
  <r>
    <x v="1"/>
    <x v="2"/>
    <s v="ส่วนพักผ่อน"/>
    <x v="1"/>
    <x v="1"/>
    <s v="ผ1-W3"/>
    <m/>
    <m/>
    <n v="2.6"/>
    <n v="0"/>
    <n v="0"/>
    <n v="1.5"/>
    <n v="1.4000000000000001"/>
    <n v="0"/>
    <n v="0"/>
    <n v="0"/>
    <n v="0"/>
    <n v="1.4000000000000001"/>
    <n v="1.5"/>
    <b v="1"/>
    <n v="2.1"/>
  </r>
  <r>
    <x v="1"/>
    <x v="2"/>
    <s v="ส่วนพักผ่อน"/>
    <x v="1"/>
    <x v="1"/>
    <s v="ผ1"/>
    <n v="0.25"/>
    <m/>
    <n v="2.6"/>
    <n v="2.6"/>
    <n v="0"/>
    <n v="0"/>
    <n v="0"/>
    <n v="0"/>
    <n v="0"/>
    <n v="0"/>
    <n v="0"/>
    <n v="2.6"/>
    <n v="0.25"/>
    <b v="1"/>
    <n v="0.65"/>
  </r>
  <r>
    <x v="1"/>
    <x v="2"/>
    <s v="ห้องนอน 1"/>
    <x v="1"/>
    <x v="1"/>
    <s v="ผ1"/>
    <n v="0.25"/>
    <m/>
    <n v="2.6"/>
    <n v="2.6"/>
    <n v="0"/>
    <n v="0"/>
    <n v="0"/>
    <n v="0"/>
    <n v="0"/>
    <n v="0"/>
    <n v="0"/>
    <n v="2.6"/>
    <n v="0.25"/>
    <b v="1"/>
    <n v="0.65"/>
  </r>
  <r>
    <x v="1"/>
    <x v="2"/>
    <s v="ห้องนอน 1"/>
    <x v="3"/>
    <x v="10"/>
    <s v="W1"/>
    <m/>
    <m/>
    <n v="2.6"/>
    <n v="0"/>
    <n v="0"/>
    <n v="0"/>
    <n v="0"/>
    <n v="0"/>
    <n v="0"/>
    <n v="1"/>
    <n v="1.2"/>
    <n v="1.2"/>
    <n v="1"/>
    <b v="1"/>
    <n v="1.2"/>
  </r>
  <r>
    <x v="1"/>
    <x v="2"/>
    <s v="ห้องนอน 1"/>
    <x v="1"/>
    <x v="1"/>
    <s v="ผ1-W1"/>
    <m/>
    <m/>
    <n v="2.6"/>
    <n v="0"/>
    <n v="0"/>
    <n v="1"/>
    <n v="1.4000000000000001"/>
    <n v="0"/>
    <n v="0"/>
    <n v="0"/>
    <n v="0"/>
    <n v="1.4000000000000001"/>
    <n v="1"/>
    <b v="1"/>
    <n v="1.4000000000000001"/>
  </r>
  <r>
    <x v="1"/>
    <x v="2"/>
    <s v="ห้องนอน 1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1"/>
    <x v="2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3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3"/>
    <s v="ห้องนอน 1"/>
    <x v="1"/>
    <x v="1"/>
    <s v="ผ1"/>
    <n v="3"/>
    <m/>
    <n v="2.6"/>
    <n v="2.6"/>
    <n v="0"/>
    <n v="0"/>
    <n v="0"/>
    <n v="0"/>
    <n v="0"/>
    <n v="0"/>
    <n v="0"/>
    <n v="2.6"/>
    <n v="3"/>
    <b v="1"/>
    <n v="7.8000000000000007"/>
  </r>
  <r>
    <x v="1"/>
    <x v="3"/>
    <s v="ห้องนอน 1"/>
    <x v="3"/>
    <x v="9"/>
    <s v="W2"/>
    <m/>
    <m/>
    <n v="2.6"/>
    <n v="0"/>
    <n v="0"/>
    <n v="0"/>
    <n v="0"/>
    <n v="0"/>
    <n v="0"/>
    <n v="1.2"/>
    <n v="1.2"/>
    <n v="1.2"/>
    <n v="1.2"/>
    <b v="1"/>
    <n v="1.44"/>
  </r>
  <r>
    <x v="1"/>
    <x v="3"/>
    <s v="ห้องนอน 1"/>
    <x v="1"/>
    <x v="1"/>
    <s v="ผ1-W2"/>
    <m/>
    <m/>
    <n v="2.6"/>
    <n v="0"/>
    <n v="0"/>
    <n v="1.2"/>
    <n v="1.4000000000000001"/>
    <n v="0"/>
    <n v="0"/>
    <n v="0"/>
    <n v="0"/>
    <n v="1.4000000000000001"/>
    <n v="1.2"/>
    <b v="1"/>
    <n v="1.6800000000000002"/>
  </r>
  <r>
    <x v="1"/>
    <x v="3"/>
    <s v="ห้องนอน 1"/>
    <x v="1"/>
    <x v="1"/>
    <s v="ผ1"/>
    <n v="0.19999999999999998"/>
    <m/>
    <n v="2.6"/>
    <n v="2.6"/>
    <n v="0"/>
    <n v="0"/>
    <n v="0"/>
    <n v="0"/>
    <n v="0"/>
    <n v="0"/>
    <n v="0"/>
    <n v="2.6"/>
    <n v="0.19999999999999998"/>
    <b v="1"/>
    <n v="0.52"/>
  </r>
  <r>
    <x v="1"/>
    <x v="3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3"/>
    <s v="ห้องนอน 1"/>
    <x v="1"/>
    <x v="1"/>
    <s v="ผ1"/>
    <n v="0.1"/>
    <m/>
    <n v="2.6"/>
    <n v="2.6"/>
    <n v="0"/>
    <n v="0"/>
    <n v="0"/>
    <n v="0"/>
    <n v="0"/>
    <n v="0"/>
    <n v="0"/>
    <n v="2.6"/>
    <n v="0.1"/>
    <b v="1"/>
    <n v="0.26"/>
  </r>
  <r>
    <x v="1"/>
    <x v="3"/>
    <s v="ห้องนอน 1"/>
    <x v="3"/>
    <x v="11"/>
    <s v="W6"/>
    <m/>
    <m/>
    <n v="2.6"/>
    <n v="0"/>
    <n v="0"/>
    <n v="0"/>
    <n v="0"/>
    <n v="0"/>
    <n v="0"/>
    <n v="0.6"/>
    <n v="1.2"/>
    <n v="1.2"/>
    <n v="0.6"/>
    <b v="1"/>
    <n v="0.72"/>
  </r>
  <r>
    <x v="1"/>
    <x v="3"/>
    <s v="ห้องนอน 1"/>
    <x v="1"/>
    <x v="1"/>
    <s v="ผ1-W6"/>
    <m/>
    <m/>
    <n v="2.6"/>
    <n v="0"/>
    <n v="0"/>
    <n v="0.6"/>
    <n v="1.4000000000000001"/>
    <n v="0"/>
    <n v="0"/>
    <n v="0"/>
    <n v="0"/>
    <n v="1.4000000000000001"/>
    <n v="0.6"/>
    <b v="1"/>
    <n v="0.84000000000000008"/>
  </r>
  <r>
    <x v="1"/>
    <x v="3"/>
    <s v="ห้องนอน 1"/>
    <x v="1"/>
    <x v="1"/>
    <s v="ผ1"/>
    <n v="1.9999999999999996"/>
    <m/>
    <n v="2.6"/>
    <n v="2.6"/>
    <n v="0"/>
    <n v="0"/>
    <n v="0"/>
    <n v="0"/>
    <n v="0"/>
    <n v="0"/>
    <n v="0"/>
    <n v="2.6"/>
    <n v="1.9999999999999996"/>
    <b v="1"/>
    <n v="5.1999999999999993"/>
  </r>
  <r>
    <x v="1"/>
    <x v="3"/>
    <s v="ห้องนอน 1"/>
    <x v="3"/>
    <x v="11"/>
    <s v="W6"/>
    <m/>
    <m/>
    <n v="2.6"/>
    <n v="0"/>
    <n v="0"/>
    <n v="0"/>
    <n v="0"/>
    <n v="0"/>
    <n v="0"/>
    <n v="0.6"/>
    <n v="1.2"/>
    <n v="1.2"/>
    <n v="0.6"/>
    <b v="1"/>
    <n v="0.72"/>
  </r>
  <r>
    <x v="1"/>
    <x v="3"/>
    <s v="ห้องนอน 1"/>
    <x v="1"/>
    <x v="1"/>
    <s v="ผ1-W6"/>
    <m/>
    <m/>
    <n v="2.6"/>
    <n v="0"/>
    <n v="0"/>
    <n v="0.6"/>
    <n v="1.4000000000000001"/>
    <n v="0"/>
    <n v="0"/>
    <n v="0"/>
    <n v="0"/>
    <n v="1.4000000000000001"/>
    <n v="0.6"/>
    <b v="1"/>
    <n v="0.84000000000000008"/>
  </r>
  <r>
    <x v="1"/>
    <x v="3"/>
    <s v="ห้องนอน 1"/>
    <x v="1"/>
    <x v="1"/>
    <s v="ผ1"/>
    <n v="0.1"/>
    <m/>
    <n v="2.6"/>
    <n v="2.6"/>
    <n v="0"/>
    <n v="0"/>
    <n v="0"/>
    <n v="0"/>
    <n v="0"/>
    <n v="0"/>
    <n v="0"/>
    <n v="2.6"/>
    <n v="0.1"/>
    <b v="1"/>
    <n v="0.26"/>
  </r>
  <r>
    <x v="1"/>
    <x v="3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33" applyNumberFormats="0" applyBorderFormats="0" applyFontFormats="0" applyPatternFormats="0" applyAlignmentFormats="0" applyWidthHeightFormats="1" dataCaption="Values" updatedVersion="5" minRefreshableVersion="3" itemPrintTitles="1" createdVersion="5" indent="0" compact="0" compactData="0" multipleFieldFilters="0">
  <location ref="AE22:AI56" firstHeaderRow="1" firstDataRow="1" firstDataCol="4"/>
  <pivotFields count="21">
    <pivotField axis="axisRow" compact="0" outline="0" showAll="0">
      <items count="5">
        <item m="1" x="2"/>
        <item m="1" x="3"/>
        <item x="0"/>
        <item x="1"/>
        <item t="default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compact="0" outline="0" showAll="0"/>
    <pivotField axis="axisRow" compact="0" outline="0" showAll="0" defaultSubtotal="0">
      <items count="4">
        <item x="0"/>
        <item x="2"/>
        <item x="3"/>
        <item x="1"/>
      </items>
    </pivotField>
    <pivotField axis="axisRow" compact="0" outline="0" showAll="0" defaultSubtotal="0">
      <items count="16">
        <item x="2"/>
        <item m="1" x="13"/>
        <item x="7"/>
        <item x="9"/>
        <item x="3"/>
        <item m="1" x="12"/>
        <item x="6"/>
        <item m="1" x="15"/>
        <item x="1"/>
        <item x="5"/>
        <item m="1" x="14"/>
        <item x="0"/>
        <item x="4"/>
        <item x="8"/>
        <item x="10"/>
        <item x="11"/>
      </items>
    </pivotField>
    <pivotField compact="0" outline="0" showAll="0" defaultSubtotal="0"/>
    <pivotField compact="0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outline="0" showAll="0" defaultSubtotal="0"/>
    <pivotField dataField="1" compact="0" outline="0" showAll="0"/>
  </pivotFields>
  <rowFields count="4">
    <field x="0"/>
    <field x="1"/>
    <field x="3"/>
    <field x="4"/>
  </rowFields>
  <rowItems count="34">
    <i>
      <x v="2"/>
      <x/>
      <x/>
      <x v="11"/>
    </i>
    <i r="2">
      <x v="1"/>
      <x/>
    </i>
    <i r="2">
      <x v="3"/>
      <x v="8"/>
    </i>
    <i r="1">
      <x v="1"/>
      <x/>
      <x v="11"/>
    </i>
    <i r="2">
      <x v="2"/>
      <x v="4"/>
    </i>
    <i r="2">
      <x v="3"/>
      <x v="8"/>
    </i>
    <i r="1">
      <x v="2"/>
      <x/>
      <x v="11"/>
    </i>
    <i r="2">
      <x v="2"/>
      <x v="6"/>
    </i>
    <i r="3">
      <x v="12"/>
    </i>
    <i r="2">
      <x v="3"/>
      <x v="8"/>
    </i>
    <i r="3">
      <x v="9"/>
    </i>
    <i r="1">
      <x v="3"/>
      <x/>
      <x v="11"/>
    </i>
    <i r="2">
      <x v="1"/>
      <x v="2"/>
    </i>
    <i r="2">
      <x v="2"/>
      <x v="6"/>
    </i>
    <i r="2">
      <x v="3"/>
      <x v="8"/>
    </i>
    <i t="default">
      <x v="2"/>
    </i>
    <i>
      <x v="3"/>
      <x/>
      <x/>
      <x v="11"/>
    </i>
    <i r="2">
      <x v="1"/>
      <x/>
    </i>
    <i r="2">
      <x v="2"/>
      <x v="13"/>
    </i>
    <i r="2">
      <x v="3"/>
      <x v="8"/>
    </i>
    <i r="1">
      <x v="1"/>
      <x/>
      <x v="11"/>
    </i>
    <i r="2">
      <x v="2"/>
      <x v="4"/>
    </i>
    <i r="2">
      <x v="3"/>
      <x v="8"/>
    </i>
    <i r="1">
      <x v="2"/>
      <x/>
      <x v="11"/>
    </i>
    <i r="2">
      <x v="2"/>
      <x v="3"/>
    </i>
    <i r="3">
      <x v="4"/>
    </i>
    <i r="3">
      <x v="14"/>
    </i>
    <i r="2">
      <x v="3"/>
      <x v="8"/>
    </i>
    <i r="1">
      <x v="3"/>
      <x/>
      <x v="11"/>
    </i>
    <i r="2">
      <x v="2"/>
      <x v="3"/>
    </i>
    <i r="3">
      <x v="15"/>
    </i>
    <i r="2">
      <x v="3"/>
      <x v="8"/>
    </i>
    <i t="default">
      <x v="3"/>
    </i>
    <i t="grand">
      <x/>
    </i>
  </rowItems>
  <colItems count="1">
    <i/>
  </colItems>
  <dataFields count="1">
    <dataField name="Sum of ขนาดพื้นที่" fld="20" baseField="4" baseItem="7" numFmtId="4"/>
  </dataField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G22:AA106" totalsRowShown="0">
  <autoFilter ref="G22:AA106"/>
  <tableColumns count="21">
    <tableColumn id="1" name="ชั้น" dataDxfId="44"/>
    <tableColumn id="5" name="ด้านในแบบ" dataDxfId="43"/>
    <tableColumn id="4" name="บริเวณ" dataDxfId="42"/>
    <tableColumn id="2" name="ประเภทว้สดุ" dataDxfId="41"/>
    <tableColumn id="21" name="สัญลักษณ์แบบ" dataDxfId="40"/>
    <tableColumn id="3" name="สัญลักษณ์เพิ่มเอง" dataDxfId="39"/>
    <tableColumn id="17" name="ผนังกว้าง" dataDxfId="38" dataCellStyle="Comma"/>
    <tableColumn id="18" name="คานกว้าง" dataDxfId="37" dataCellStyle="Comma"/>
    <tableColumn id="9" name="สูงพื้นถึงฝ้า" dataDxfId="36" dataCellStyle="Comma">
      <calculatedColumnFormula>VLOOKUP(Table1[[#This Row],[ชั้น]],Table9[],2,0)</calculatedColumnFormula>
    </tableColumn>
    <tableColumn id="16" name="ผนัง_สูง" dataDxfId="35" dataCellStyle="Comma">
      <calculatedColumnFormula>IF(AND(J23="ผนัง",M23&gt;0),O23,0)</calculatedColumnFormula>
    </tableColumn>
    <tableColumn id="12" name="คาน_สูง" dataDxfId="34" dataCellStyle="Comma">
      <calculatedColumnFormula>IFERROR(VLOOKUP(L23,Table11[],2,0),0)</calculatedColumnFormula>
    </tableColumn>
    <tableColumn id="14" name="ผนังที่เหลือ_กว้าง" dataDxfId="33" dataCellStyle="Comma">
      <calculatedColumnFormula>IFERROR(VLOOKUP(L23,Table15[],4,0),0)</calculatedColumnFormula>
    </tableColumn>
    <tableColumn id="15" name="ผนังที่เหลือ_สูง" dataDxfId="32" dataCellStyle="Comma">
      <calculatedColumnFormula>IF(R23&gt;0,O23-VLOOKUP(L23,Table15[],3,0),0)</calculatedColumnFormula>
    </tableColumn>
    <tableColumn id="13" name="เสา_กว้าง" dataDxfId="31" dataCellStyle="Comma">
      <calculatedColumnFormula>IFERROR(VLOOKUP(L23,Table14[],2,0),0)</calculatedColumnFormula>
    </tableColumn>
    <tableColumn id="11" name="เสา_สูง" dataDxfId="30" dataCellStyle="Comma">
      <calculatedColumnFormula>IF(J23="เสา",O23,0)</calculatedColumnFormula>
    </tableColumn>
    <tableColumn id="7" name="น-ป_กว้าง" dataDxfId="29" dataCellStyle="Comma">
      <calculatedColumnFormula>IFERROR(VLOOKUP(L23,Table7[],3,0),0)</calculatedColumnFormula>
    </tableColumn>
    <tableColumn id="6" name="น-ป_สูง" dataDxfId="28" dataCellStyle="Comma">
      <calculatedColumnFormula>IFERROR(VLOOKUP(L23,Table7[],2,0),0)</calculatedColumnFormula>
    </tableColumn>
    <tableColumn id="19" name="สรุปสูง" dataDxfId="27" dataCellStyle="Comma">
      <calculatedColumnFormula>SUM(P23,Q23,S23,U23,W23)</calculatedColumnFormula>
    </tableColumn>
    <tableColumn id="20" name="สรุปกว้าง" dataDxfId="26" dataCellStyle="Comma">
      <calculatedColumnFormula>SUM(M23,N23,R23,T23,V23)</calculatedColumnFormula>
    </tableColumn>
    <tableColumn id="10" name="ตรวจ สูง กว้าง" dataDxfId="25" dataCellStyle="Comma">
      <calculatedColumnFormula>IF(AND(X23/MAX(P23,Q23,S23,U23,W23)=1,Y23/MAX(M23,N23,R23,T23,V23)=1),TRUE,FALSE)</calculatedColumnFormula>
    </tableColumn>
    <tableColumn id="8" name="ขนาดพื้นที่" dataDxfId="24" dataCellStyle="Comma">
      <calculatedColumnFormula>IF(Y23=0,"สัญลักษณ์ผิดหรือไม่ใส่ค่า",IF(X23=0,"ไม่มีทึบ&amp;ลบบรรทัดนี้",X23*Y23))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7" displayName="Table7" ref="B55:D65" totalsRowShown="0" dataDxfId="23">
  <autoFilter ref="B55:D65"/>
  <tableColumns count="3">
    <tableColumn id="1" name="รายการ" dataDxfId="22"/>
    <tableColumn id="2" name="ขนาด สูง" dataDxfId="21"/>
    <tableColumn id="3" name="ขนาด กว้าง" dataDxfId="2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9" displayName="Table9" ref="B22:C24" totalsRowShown="0" dataDxfId="19" headerRowBorderDxfId="17" tableBorderDxfId="18" totalsRowBorderDxfId="16">
  <autoFilter ref="B22:C24"/>
  <tableColumns count="2">
    <tableColumn id="1" name="รายการ" dataDxfId="15"/>
    <tableColumn id="2" name="สูงพื้นถึงฝ้า" dataDxfId="1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11" displayName="Table11" ref="B33:C35" totalsRowShown="0" dataDxfId="13">
  <autoFilter ref="B33:C35"/>
  <tableColumns count="2">
    <tableColumn id="1" name="รายการ" dataDxfId="12"/>
    <tableColumn id="2" name="สูง_คาน" dataDxfId="1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le14" displayName="Table14" ref="B43:C45" totalsRowShown="0" dataDxfId="10">
  <autoFilter ref="B43:C45"/>
  <tableColumns count="2">
    <tableColumn id="1" name="รายการ" dataDxfId="9"/>
    <tableColumn id="2" name="สูง_คาน" dataDxfId="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Table15" displayName="Table15" ref="B79:E89" totalsRowShown="0">
  <autoFilter ref="B79:E89"/>
  <tableColumns count="4">
    <tableColumn id="1" name="รายการ" dataDxfId="7"/>
    <tableColumn id="2" name="รายการ2" dataDxfId="6">
      <calculatedColumnFormula>B56</calculatedColumnFormula>
    </tableColumn>
    <tableColumn id="3" name="ขนาด สูง" dataDxfId="5">
      <calculatedColumnFormula>C56</calculatedColumnFormula>
    </tableColumn>
    <tableColumn id="4" name="ขนาด กว้าง" dataDxfId="4">
      <calculatedColumnFormula>D56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drawing" Target="../drawings/drawing1.xml"/><Relationship Id="rId7" Type="http://schemas.openxmlformats.org/officeDocument/2006/relationships/table" Target="../tables/table4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-0.249977111117893"/>
  </sheetPr>
  <dimension ref="B2:AQ106"/>
  <sheetViews>
    <sheetView showGridLines="0" tabSelected="1" topLeftCell="AG19" zoomScale="84" zoomScaleNormal="84" workbookViewId="0">
      <selection activeCell="AK34" sqref="AK34"/>
    </sheetView>
  </sheetViews>
  <sheetFormatPr defaultRowHeight="15" x14ac:dyDescent="0.2"/>
  <cols>
    <col min="1" max="1" width="4.21875" customWidth="1"/>
    <col min="3" max="3" width="10.33203125" bestFit="1" customWidth="1"/>
    <col min="4" max="4" width="11.44140625" customWidth="1"/>
    <col min="5" max="5" width="10.88671875" customWidth="1"/>
    <col min="6" max="6" width="4.6640625" customWidth="1"/>
    <col min="7" max="7" width="6.6640625" customWidth="1"/>
    <col min="8" max="8" width="12.109375" bestFit="1" customWidth="1"/>
    <col min="9" max="9" width="9.21875" customWidth="1"/>
    <col min="10" max="10" width="12.21875" customWidth="1"/>
    <col min="11" max="11" width="14.77734375" bestFit="1" customWidth="1"/>
    <col min="12" max="12" width="17.109375" bestFit="1" customWidth="1"/>
    <col min="13" max="14" width="11.88671875" customWidth="1"/>
    <col min="15" max="15" width="12.109375" customWidth="1"/>
    <col min="16" max="16" width="10.44140625" hidden="1" customWidth="1"/>
    <col min="17" max="17" width="9.44140625" hidden="1" customWidth="1"/>
    <col min="18" max="18" width="16.44140625" hidden="1" customWidth="1"/>
    <col min="19" max="19" width="15" hidden="1" customWidth="1"/>
    <col min="20" max="20" width="10.77734375" hidden="1" customWidth="1"/>
    <col min="21" max="21" width="11.88671875" hidden="1" customWidth="1"/>
    <col min="22" max="23" width="11.5546875" hidden="1" customWidth="1"/>
    <col min="24" max="24" width="11.5546875" customWidth="1"/>
    <col min="25" max="25" width="12.33203125" customWidth="1"/>
    <col min="26" max="26" width="14.44140625" customWidth="1"/>
    <col min="27" max="27" width="20.21875" customWidth="1"/>
    <col min="28" max="28" width="3.6640625" customWidth="1"/>
    <col min="29" max="29" width="8.44140625" customWidth="1"/>
    <col min="30" max="30" width="3.6640625" customWidth="1"/>
    <col min="31" max="31" width="12.109375" bestFit="1" customWidth="1"/>
    <col min="32" max="32" width="12.33203125" bestFit="1" customWidth="1"/>
    <col min="33" max="33" width="11.21875" bestFit="1" customWidth="1"/>
    <col min="34" max="35" width="16.5546875" bestFit="1" customWidth="1"/>
    <col min="39" max="39" width="14.77734375" customWidth="1"/>
    <col min="40" max="40" width="12.109375" customWidth="1"/>
    <col min="41" max="41" width="14.88671875" customWidth="1"/>
    <col min="42" max="42" width="21.21875" bestFit="1" customWidth="1"/>
    <col min="43" max="43" width="19.109375" customWidth="1"/>
    <col min="44" max="44" width="17.5546875" bestFit="1" customWidth="1"/>
  </cols>
  <sheetData>
    <row r="2" spans="24:27" ht="19.5" customHeight="1" x14ac:dyDescent="0.2"/>
    <row r="3" spans="24:27" ht="19.5" customHeight="1" x14ac:dyDescent="0.2"/>
    <row r="4" spans="24:27" ht="19.5" customHeight="1" x14ac:dyDescent="0.2"/>
    <row r="5" spans="24:27" ht="19.5" customHeight="1" x14ac:dyDescent="0.2"/>
    <row r="6" spans="24:27" ht="19.5" customHeight="1" x14ac:dyDescent="0.2"/>
    <row r="7" spans="24:27" ht="19.5" customHeight="1" x14ac:dyDescent="0.2"/>
    <row r="8" spans="24:27" ht="19.5" customHeight="1" x14ac:dyDescent="0.2"/>
    <row r="9" spans="24:27" ht="19.5" customHeight="1" x14ac:dyDescent="0.2"/>
    <row r="10" spans="24:27" ht="19.5" customHeight="1" x14ac:dyDescent="0.2"/>
    <row r="11" spans="24:27" ht="19.5" customHeight="1" x14ac:dyDescent="0.2"/>
    <row r="12" spans="24:27" ht="19.5" customHeight="1" x14ac:dyDescent="0.2"/>
    <row r="13" spans="24:27" ht="19.5" customHeight="1" x14ac:dyDescent="0.2"/>
    <row r="14" spans="24:27" ht="19.5" customHeight="1" x14ac:dyDescent="0.2"/>
    <row r="15" spans="24:27" ht="19.5" customHeight="1" x14ac:dyDescent="0.2">
      <c r="AA15" s="1"/>
    </row>
    <row r="16" spans="24:27" ht="19.5" customHeight="1" x14ac:dyDescent="0.2">
      <c r="X16" s="1"/>
      <c r="AA16" s="1"/>
    </row>
    <row r="17" spans="2:43" ht="19.5" customHeight="1" x14ac:dyDescent="0.2"/>
    <row r="19" spans="2:43" x14ac:dyDescent="0.2">
      <c r="G19" t="s">
        <v>0</v>
      </c>
      <c r="AE19" t="s">
        <v>1</v>
      </c>
    </row>
    <row r="20" spans="2:43" x14ac:dyDescent="0.2">
      <c r="B20" t="s">
        <v>2</v>
      </c>
      <c r="G20" s="2" t="s">
        <v>3</v>
      </c>
      <c r="J20" s="3" t="s">
        <v>4</v>
      </c>
      <c r="K20" s="4"/>
    </row>
    <row r="22" spans="2:43" ht="15.75" thickBot="1" x14ac:dyDescent="0.25">
      <c r="B22" s="5" t="s">
        <v>5</v>
      </c>
      <c r="C22" s="6" t="s">
        <v>6</v>
      </c>
      <c r="G22" t="s">
        <v>7</v>
      </c>
      <c r="H22" t="s">
        <v>8</v>
      </c>
      <c r="I22" t="s">
        <v>9</v>
      </c>
      <c r="J22" t="s">
        <v>10</v>
      </c>
      <c r="K22" t="s">
        <v>11</v>
      </c>
      <c r="L22" t="s">
        <v>12</v>
      </c>
      <c r="M22" t="s">
        <v>13</v>
      </c>
      <c r="N22" t="s">
        <v>14</v>
      </c>
      <c r="O22" t="s">
        <v>6</v>
      </c>
      <c r="P22" t="s">
        <v>15</v>
      </c>
      <c r="Q22" t="s">
        <v>16</v>
      </c>
      <c r="R22" t="s">
        <v>17</v>
      </c>
      <c r="S22" t="s">
        <v>18</v>
      </c>
      <c r="T22" t="s">
        <v>19</v>
      </c>
      <c r="U22" t="s">
        <v>20</v>
      </c>
      <c r="V22" t="s">
        <v>21</v>
      </c>
      <c r="W22" t="s">
        <v>22</v>
      </c>
      <c r="X22" t="s">
        <v>23</v>
      </c>
      <c r="Y22" t="s">
        <v>24</v>
      </c>
      <c r="Z22" t="s">
        <v>25</v>
      </c>
      <c r="AA22" s="7" t="s">
        <v>26</v>
      </c>
      <c r="AE22" t="s">
        <v>7</v>
      </c>
      <c r="AF22" t="s">
        <v>8</v>
      </c>
      <c r="AG22" t="s">
        <v>10</v>
      </c>
      <c r="AH22" t="s">
        <v>11</v>
      </c>
      <c r="AI22" t="s">
        <v>27</v>
      </c>
      <c r="AM22" s="21" t="s">
        <v>7</v>
      </c>
      <c r="AN22" s="21" t="s">
        <v>8</v>
      </c>
      <c r="AO22" s="21" t="s">
        <v>10</v>
      </c>
      <c r="AP22" s="21" t="s">
        <v>11</v>
      </c>
      <c r="AQ22" s="21" t="s">
        <v>27</v>
      </c>
    </row>
    <row r="23" spans="2:43" ht="15.75" thickTop="1" x14ac:dyDescent="0.2">
      <c r="B23" s="2" t="s">
        <v>28</v>
      </c>
      <c r="C23" s="8">
        <v>2.6</v>
      </c>
      <c r="G23" s="2" t="s">
        <v>28</v>
      </c>
      <c r="H23" s="2" t="s">
        <v>29</v>
      </c>
      <c r="I23" s="2" t="s">
        <v>30</v>
      </c>
      <c r="J23" s="2" t="s">
        <v>31</v>
      </c>
      <c r="K23" s="2" t="s">
        <v>32</v>
      </c>
      <c r="L23" s="2" t="s">
        <v>32</v>
      </c>
      <c r="M23" s="9"/>
      <c r="N23" s="9"/>
      <c r="O23" s="10">
        <f>VLOOKUP(Table1[[#This Row],[ชั้น]],Table9[],2,0)</f>
        <v>2.6</v>
      </c>
      <c r="P23" s="11">
        <f t="shared" ref="P23:P86" si="0">IF(AND(J23="ผนัง",M23&gt;0),O23,0)</f>
        <v>0</v>
      </c>
      <c r="Q23" s="11">
        <f>IFERROR(VLOOKUP(L23,Table11[],2,0),0)</f>
        <v>0</v>
      </c>
      <c r="R23" s="11">
        <f>IFERROR(VLOOKUP(L23,Table15[],4,0),0)</f>
        <v>0</v>
      </c>
      <c r="S23" s="11">
        <f>IF(R23&gt;0,O23-VLOOKUP(L23,Table15[],3,0),0)</f>
        <v>0</v>
      </c>
      <c r="T23" s="11">
        <f>IFERROR(VLOOKUP(L23,Table14[],2,0),0)</f>
        <v>0.2</v>
      </c>
      <c r="U23" s="11">
        <f t="shared" ref="U23:U86" si="1">IF(J23="เสา",O23,0)</f>
        <v>2.6</v>
      </c>
      <c r="V23" s="11">
        <f>IFERROR(VLOOKUP(L23,Table7[],3,0),0)</f>
        <v>0</v>
      </c>
      <c r="W23" s="11">
        <f>IFERROR(VLOOKUP(L23,Table7[],2,0),0)</f>
        <v>0</v>
      </c>
      <c r="X23" s="11">
        <f t="shared" ref="X23:X86" si="2">SUM(P23,Q23,S23,U23,W23)</f>
        <v>2.6</v>
      </c>
      <c r="Y23" s="11">
        <f t="shared" ref="Y23:Y86" si="3">SUM(M23,N23,R23,T23,V23)</f>
        <v>0.2</v>
      </c>
      <c r="Z23" s="12" t="b">
        <f t="shared" ref="Z23:Z86" si="4">IF(AND(X23/MAX(P23,Q23,S23,U23,W23)=1,Y23/MAX(M23,N23,R23,T23,V23)=1),TRUE,FALSE)</f>
        <v>1</v>
      </c>
      <c r="AA23" s="13">
        <f t="shared" ref="AA23:AA86" si="5">IF(Y23=0,"สัญลักษณ์ผิดหรือไม่ใส่ค่า",IF(X23=0,"ไม่มีทึบ&amp;ลบบรรทัดนี้",X23*Y23))</f>
        <v>0.52</v>
      </c>
      <c r="AE23" t="s">
        <v>28</v>
      </c>
      <c r="AF23" t="s">
        <v>29</v>
      </c>
      <c r="AG23" t="s">
        <v>31</v>
      </c>
      <c r="AH23" t="s">
        <v>32</v>
      </c>
      <c r="AI23" s="14">
        <v>1.04</v>
      </c>
      <c r="AM23" s="22" t="s">
        <v>28</v>
      </c>
      <c r="AN23" s="23" t="s">
        <v>29</v>
      </c>
      <c r="AO23" s="24" t="s">
        <v>31</v>
      </c>
      <c r="AP23" s="24" t="s">
        <v>32</v>
      </c>
      <c r="AQ23" s="25">
        <v>1.04</v>
      </c>
    </row>
    <row r="24" spans="2:43" ht="15" customHeight="1" x14ac:dyDescent="0.2">
      <c r="B24" s="2" t="s">
        <v>33</v>
      </c>
      <c r="C24" s="8">
        <v>2.6</v>
      </c>
      <c r="G24" s="2" t="s">
        <v>28</v>
      </c>
      <c r="H24" s="2" t="s">
        <v>29</v>
      </c>
      <c r="I24" s="2" t="s">
        <v>30</v>
      </c>
      <c r="J24" s="2" t="s">
        <v>34</v>
      </c>
      <c r="K24" s="2" t="s">
        <v>35</v>
      </c>
      <c r="L24" s="2" t="s">
        <v>35</v>
      </c>
      <c r="M24" s="9">
        <v>0.7</v>
      </c>
      <c r="N24" s="9"/>
      <c r="O24" s="10">
        <f>VLOOKUP(Table1[[#This Row],[ชั้น]],Table9[],2,0)</f>
        <v>2.6</v>
      </c>
      <c r="P24" s="11">
        <f t="shared" si="0"/>
        <v>2.6</v>
      </c>
      <c r="Q24" s="11">
        <f>IFERROR(VLOOKUP(L24,Table11[],2,0),0)</f>
        <v>0</v>
      </c>
      <c r="R24" s="11">
        <f>IFERROR(VLOOKUP(L24,Table15[],4,0),0)</f>
        <v>0</v>
      </c>
      <c r="S24" s="11">
        <f>IF(R24&gt;0,O24-VLOOKUP(L24,Table15[],3,0),0)</f>
        <v>0</v>
      </c>
      <c r="T24" s="11">
        <f>IFERROR(VLOOKUP(L24,Table14[],2,0),0)</f>
        <v>0</v>
      </c>
      <c r="U24" s="11">
        <f t="shared" si="1"/>
        <v>0</v>
      </c>
      <c r="V24" s="11">
        <f>IFERROR(VLOOKUP(L24,Table7[],3,0),0)</f>
        <v>0</v>
      </c>
      <c r="W24" s="11">
        <f>IFERROR(VLOOKUP(L24,Table7[],2,0),0)</f>
        <v>0</v>
      </c>
      <c r="X24" s="11">
        <f t="shared" si="2"/>
        <v>2.6</v>
      </c>
      <c r="Y24" s="11">
        <f t="shared" si="3"/>
        <v>0.7</v>
      </c>
      <c r="Z24" s="12" t="b">
        <f t="shared" si="4"/>
        <v>1</v>
      </c>
      <c r="AA24" s="13">
        <f t="shared" si="5"/>
        <v>1.8199999999999998</v>
      </c>
      <c r="AB24" s="15"/>
      <c r="AG24" t="s">
        <v>36</v>
      </c>
      <c r="AH24" t="s">
        <v>37</v>
      </c>
      <c r="AI24" s="14">
        <v>5.28</v>
      </c>
      <c r="AM24" s="26"/>
      <c r="AN24" s="23"/>
      <c r="AO24" s="24" t="s">
        <v>36</v>
      </c>
      <c r="AP24" s="24" t="s">
        <v>37</v>
      </c>
      <c r="AQ24" s="25">
        <v>5.28</v>
      </c>
    </row>
    <row r="25" spans="2:43" ht="15" customHeight="1" x14ac:dyDescent="0.2">
      <c r="G25" s="2" t="s">
        <v>28</v>
      </c>
      <c r="H25" s="2" t="s">
        <v>29</v>
      </c>
      <c r="I25" s="2" t="s">
        <v>30</v>
      </c>
      <c r="J25" s="2" t="s">
        <v>36</v>
      </c>
      <c r="K25" s="2" t="s">
        <v>37</v>
      </c>
      <c r="L25" s="2" t="s">
        <v>37</v>
      </c>
      <c r="M25" s="9"/>
      <c r="N25" s="9"/>
      <c r="O25" s="10">
        <f>VLOOKUP(Table1[[#This Row],[ชั้น]],Table9[],2,0)</f>
        <v>2.6</v>
      </c>
      <c r="P25" s="11">
        <f t="shared" si="0"/>
        <v>0</v>
      </c>
      <c r="Q25" s="11">
        <f>IFERROR(VLOOKUP(L25,Table11[],2,0),0)</f>
        <v>0</v>
      </c>
      <c r="R25" s="11">
        <f>IFERROR(VLOOKUP(L25,Table15[],4,0),0)</f>
        <v>0</v>
      </c>
      <c r="S25" s="11">
        <f>IF(R25&gt;0,O25-VLOOKUP(L25,Table15[],3,0),0)</f>
        <v>0</v>
      </c>
      <c r="T25" s="11">
        <f>IFERROR(VLOOKUP(L25,Table14[],2,0),0)</f>
        <v>0</v>
      </c>
      <c r="U25" s="11">
        <f t="shared" si="1"/>
        <v>0</v>
      </c>
      <c r="V25" s="11">
        <f>IFERROR(VLOOKUP(L25,Table7[],3,0),0)</f>
        <v>2.4</v>
      </c>
      <c r="W25" s="11">
        <f>IFERROR(VLOOKUP(L25,Table7[],2,0),0)</f>
        <v>2.2000000000000002</v>
      </c>
      <c r="X25" s="11">
        <f t="shared" si="2"/>
        <v>2.2000000000000002</v>
      </c>
      <c r="Y25" s="11">
        <f t="shared" si="3"/>
        <v>2.4</v>
      </c>
      <c r="Z25" s="12" t="b">
        <f t="shared" si="4"/>
        <v>1</v>
      </c>
      <c r="AA25" s="13">
        <f t="shared" si="5"/>
        <v>5.28</v>
      </c>
      <c r="AB25" s="15"/>
      <c r="AG25" t="s">
        <v>34</v>
      </c>
      <c r="AH25" t="s">
        <v>35</v>
      </c>
      <c r="AI25" s="14">
        <v>4.5999999999999996</v>
      </c>
      <c r="AM25" s="26"/>
      <c r="AN25" s="23"/>
      <c r="AO25" s="24" t="s">
        <v>34</v>
      </c>
      <c r="AP25" s="24" t="s">
        <v>35</v>
      </c>
      <c r="AQ25" s="25">
        <v>4.5999999999999996</v>
      </c>
    </row>
    <row r="26" spans="2:43" x14ac:dyDescent="0.2">
      <c r="G26" s="2" t="s">
        <v>28</v>
      </c>
      <c r="H26" s="2" t="s">
        <v>29</v>
      </c>
      <c r="I26" s="2" t="s">
        <v>30</v>
      </c>
      <c r="J26" s="2" t="s">
        <v>34</v>
      </c>
      <c r="K26" s="2" t="s">
        <v>35</v>
      </c>
      <c r="L26" s="2" t="s">
        <v>38</v>
      </c>
      <c r="M26" s="9"/>
      <c r="N26" s="9"/>
      <c r="O26" s="10">
        <f>VLOOKUP(Table1[[#This Row],[ชั้น]],Table9[],2,0)</f>
        <v>2.6</v>
      </c>
      <c r="P26" s="11">
        <f t="shared" si="0"/>
        <v>0</v>
      </c>
      <c r="Q26" s="11">
        <f>IFERROR(VLOOKUP(L26,Table11[],2,0),0)</f>
        <v>0</v>
      </c>
      <c r="R26" s="11">
        <f>IFERROR(VLOOKUP(L26,Table15[],4,0),0)</f>
        <v>2.4</v>
      </c>
      <c r="S26" s="11">
        <f>IF(R26&gt;0,O26-VLOOKUP(L26,Table15[],3,0),0)</f>
        <v>0.39999999999999991</v>
      </c>
      <c r="T26" s="11">
        <f>IFERROR(VLOOKUP(L26,Table14[],2,0),0)</f>
        <v>0</v>
      </c>
      <c r="U26" s="11">
        <f t="shared" si="1"/>
        <v>0</v>
      </c>
      <c r="V26" s="11">
        <f>IFERROR(VLOOKUP(L26,Table7[],3,0),0)</f>
        <v>0</v>
      </c>
      <c r="W26" s="11">
        <f>IFERROR(VLOOKUP(L26,Table7[],2,0),0)</f>
        <v>0</v>
      </c>
      <c r="X26" s="11">
        <f t="shared" si="2"/>
        <v>0.39999999999999991</v>
      </c>
      <c r="Y26" s="11">
        <f t="shared" si="3"/>
        <v>2.4</v>
      </c>
      <c r="Z26" s="12" t="b">
        <f t="shared" si="4"/>
        <v>1</v>
      </c>
      <c r="AA26" s="13">
        <f t="shared" si="5"/>
        <v>0.95999999999999974</v>
      </c>
      <c r="AB26" s="15"/>
      <c r="AF26" t="s">
        <v>39</v>
      </c>
      <c r="AG26" t="s">
        <v>31</v>
      </c>
      <c r="AH26" t="s">
        <v>32</v>
      </c>
      <c r="AI26" s="14">
        <v>0.52</v>
      </c>
      <c r="AM26" s="26"/>
      <c r="AN26" s="23"/>
      <c r="AO26" s="24"/>
      <c r="AP26" s="24"/>
      <c r="AQ26" s="25"/>
    </row>
    <row r="27" spans="2:43" ht="15" customHeight="1" x14ac:dyDescent="0.2">
      <c r="G27" s="2" t="s">
        <v>28</v>
      </c>
      <c r="H27" s="2" t="s">
        <v>29</v>
      </c>
      <c r="I27" s="2" t="s">
        <v>30</v>
      </c>
      <c r="J27" s="2" t="s">
        <v>34</v>
      </c>
      <c r="K27" s="2" t="s">
        <v>35</v>
      </c>
      <c r="L27" s="2" t="s">
        <v>35</v>
      </c>
      <c r="M27" s="9">
        <v>0.7</v>
      </c>
      <c r="N27" s="9"/>
      <c r="O27" s="10">
        <f>VLOOKUP(Table1[[#This Row],[ชั้น]],Table9[],2,0)</f>
        <v>2.6</v>
      </c>
      <c r="P27" s="11">
        <f t="shared" si="0"/>
        <v>2.6</v>
      </c>
      <c r="Q27" s="11">
        <f>IFERROR(VLOOKUP(L27,Table11[],2,0),0)</f>
        <v>0</v>
      </c>
      <c r="R27" s="11">
        <f>IFERROR(VLOOKUP(L27,Table15[],4,0),0)</f>
        <v>0</v>
      </c>
      <c r="S27" s="11">
        <f>IF(R27&gt;0,O27-VLOOKUP(L27,Table15[],3,0),0)</f>
        <v>0</v>
      </c>
      <c r="T27" s="11">
        <f>IFERROR(VLOOKUP(L27,Table14[],2,0),0)</f>
        <v>0</v>
      </c>
      <c r="U27" s="11">
        <f t="shared" si="1"/>
        <v>0</v>
      </c>
      <c r="V27" s="11">
        <f>IFERROR(VLOOKUP(L27,Table7[],3,0),0)</f>
        <v>0</v>
      </c>
      <c r="W27" s="11">
        <f>IFERROR(VLOOKUP(L27,Table7[],2,0),0)</f>
        <v>0</v>
      </c>
      <c r="X27" s="11">
        <f t="shared" si="2"/>
        <v>2.6</v>
      </c>
      <c r="Y27" s="11">
        <f t="shared" si="3"/>
        <v>0.7</v>
      </c>
      <c r="Z27" s="12" t="b">
        <f t="shared" si="4"/>
        <v>1</v>
      </c>
      <c r="AA27" s="13">
        <f t="shared" si="5"/>
        <v>1.8199999999999998</v>
      </c>
      <c r="AG27" t="s">
        <v>40</v>
      </c>
      <c r="AH27" t="s">
        <v>41</v>
      </c>
      <c r="AI27" s="14">
        <v>1.7999999999999998</v>
      </c>
      <c r="AM27" s="26"/>
      <c r="AN27" s="23" t="s">
        <v>39</v>
      </c>
      <c r="AO27" s="24" t="s">
        <v>31</v>
      </c>
      <c r="AP27" s="24" t="s">
        <v>32</v>
      </c>
      <c r="AQ27" s="25">
        <v>0.52</v>
      </c>
    </row>
    <row r="28" spans="2:43" x14ac:dyDescent="0.2">
      <c r="G28" s="2" t="s">
        <v>28</v>
      </c>
      <c r="H28" s="2" t="s">
        <v>29</v>
      </c>
      <c r="I28" s="2" t="s">
        <v>30</v>
      </c>
      <c r="J28" s="2" t="s">
        <v>31</v>
      </c>
      <c r="K28" s="2" t="s">
        <v>32</v>
      </c>
      <c r="L28" s="2" t="s">
        <v>32</v>
      </c>
      <c r="M28" s="9"/>
      <c r="N28" s="9"/>
      <c r="O28" s="10">
        <f>VLOOKUP(Table1[[#This Row],[ชั้น]],Table9[],2,0)</f>
        <v>2.6</v>
      </c>
      <c r="P28" s="11">
        <f t="shared" si="0"/>
        <v>0</v>
      </c>
      <c r="Q28" s="11">
        <f>IFERROR(VLOOKUP(L28,Table11[],2,0),0)</f>
        <v>0</v>
      </c>
      <c r="R28" s="11">
        <f>IFERROR(VLOOKUP(L28,Table15[],4,0),0)</f>
        <v>0</v>
      </c>
      <c r="S28" s="11">
        <f>IF(R28&gt;0,O28-VLOOKUP(L28,Table15[],3,0),0)</f>
        <v>0</v>
      </c>
      <c r="T28" s="11">
        <f>IFERROR(VLOOKUP(L28,Table14[],2,0),0)</f>
        <v>0.2</v>
      </c>
      <c r="U28" s="11">
        <f t="shared" si="1"/>
        <v>2.6</v>
      </c>
      <c r="V28" s="11">
        <f>IFERROR(VLOOKUP(L28,Table7[],3,0),0)</f>
        <v>0</v>
      </c>
      <c r="W28" s="11">
        <f>IFERROR(VLOOKUP(L28,Table7[],2,0),0)</f>
        <v>0</v>
      </c>
      <c r="X28" s="11">
        <f t="shared" si="2"/>
        <v>2.6</v>
      </c>
      <c r="Y28" s="11">
        <f t="shared" si="3"/>
        <v>0.2</v>
      </c>
      <c r="Z28" s="12" t="b">
        <f t="shared" si="4"/>
        <v>1</v>
      </c>
      <c r="AA28" s="13">
        <f t="shared" si="5"/>
        <v>0.52</v>
      </c>
      <c r="AB28" s="15"/>
      <c r="AG28" t="s">
        <v>34</v>
      </c>
      <c r="AH28" t="s">
        <v>35</v>
      </c>
      <c r="AI28" s="14">
        <v>6.91</v>
      </c>
      <c r="AM28" s="26"/>
      <c r="AN28" s="23"/>
      <c r="AO28" s="24" t="s">
        <v>40</v>
      </c>
      <c r="AP28" s="24" t="s">
        <v>41</v>
      </c>
      <c r="AQ28" s="25">
        <v>1.7999999999999998</v>
      </c>
    </row>
    <row r="29" spans="2:43" x14ac:dyDescent="0.2">
      <c r="G29" s="2" t="s">
        <v>28</v>
      </c>
      <c r="H29" s="2" t="s">
        <v>39</v>
      </c>
      <c r="I29" s="2" t="s">
        <v>42</v>
      </c>
      <c r="J29" s="2" t="s">
        <v>31</v>
      </c>
      <c r="K29" s="2" t="s">
        <v>32</v>
      </c>
      <c r="L29" s="2" t="s">
        <v>32</v>
      </c>
      <c r="M29" s="9"/>
      <c r="N29" s="9"/>
      <c r="O29" s="10">
        <f>VLOOKUP(Table1[[#This Row],[ชั้น]],Table9[],2,0)</f>
        <v>2.6</v>
      </c>
      <c r="P29" s="11">
        <f t="shared" si="0"/>
        <v>0</v>
      </c>
      <c r="Q29" s="11">
        <f>IFERROR(VLOOKUP(L29,Table11[],2,0),0)</f>
        <v>0</v>
      </c>
      <c r="R29" s="11">
        <f>IFERROR(VLOOKUP(L29,Table15[],4,0),0)</f>
        <v>0</v>
      </c>
      <c r="S29" s="11">
        <f>IF(R29&gt;0,O29-VLOOKUP(L29,Table15[],3,0),0)</f>
        <v>0</v>
      </c>
      <c r="T29" s="11">
        <f>IFERROR(VLOOKUP(L29,Table14[],2,0),0)</f>
        <v>0.2</v>
      </c>
      <c r="U29" s="11">
        <f t="shared" si="1"/>
        <v>2.6</v>
      </c>
      <c r="V29" s="11">
        <f>IFERROR(VLOOKUP(L29,Table7[],3,0),0)</f>
        <v>0</v>
      </c>
      <c r="W29" s="11">
        <f>IFERROR(VLOOKUP(L29,Table7[],2,0),0)</f>
        <v>0</v>
      </c>
      <c r="X29" s="11">
        <f t="shared" si="2"/>
        <v>2.6</v>
      </c>
      <c r="Y29" s="11">
        <f t="shared" si="3"/>
        <v>0.2</v>
      </c>
      <c r="Z29" s="12" t="b">
        <f t="shared" si="4"/>
        <v>1</v>
      </c>
      <c r="AA29" s="13">
        <f t="shared" si="5"/>
        <v>0.52</v>
      </c>
      <c r="AB29" s="15"/>
      <c r="AF29" t="s">
        <v>43</v>
      </c>
      <c r="AG29" t="s">
        <v>31</v>
      </c>
      <c r="AH29" t="s">
        <v>32</v>
      </c>
      <c r="AI29" s="14">
        <v>0.52</v>
      </c>
      <c r="AM29" s="26"/>
      <c r="AN29" s="23"/>
      <c r="AO29" s="24" t="s">
        <v>34</v>
      </c>
      <c r="AP29" s="24" t="s">
        <v>35</v>
      </c>
      <c r="AQ29" s="25">
        <v>6.91</v>
      </c>
    </row>
    <row r="30" spans="2:43" ht="15" customHeight="1" x14ac:dyDescent="0.2">
      <c r="G30" s="2" t="s">
        <v>28</v>
      </c>
      <c r="H30" s="2" t="s">
        <v>39</v>
      </c>
      <c r="I30" s="2" t="s">
        <v>42</v>
      </c>
      <c r="J30" s="2" t="s">
        <v>34</v>
      </c>
      <c r="K30" s="2" t="s">
        <v>35</v>
      </c>
      <c r="L30" s="2" t="s">
        <v>35</v>
      </c>
      <c r="M30" s="9">
        <v>0.875</v>
      </c>
      <c r="N30" s="9"/>
      <c r="O30" s="10">
        <f>VLOOKUP(Table1[[#This Row],[ชั้น]],Table9[],2,0)</f>
        <v>2.6</v>
      </c>
      <c r="P30" s="11">
        <f t="shared" si="0"/>
        <v>2.6</v>
      </c>
      <c r="Q30" s="11">
        <f>IFERROR(VLOOKUP(L30,Table11[],2,0),0)</f>
        <v>0</v>
      </c>
      <c r="R30" s="11">
        <f>IFERROR(VLOOKUP(L30,Table15[],4,0),0)</f>
        <v>0</v>
      </c>
      <c r="S30" s="11">
        <f>IF(R30&gt;0,O30-VLOOKUP(L30,Table15[],3,0),0)</f>
        <v>0</v>
      </c>
      <c r="T30" s="11">
        <f>IFERROR(VLOOKUP(L30,Table14[],2,0),0)</f>
        <v>0</v>
      </c>
      <c r="U30" s="11">
        <f t="shared" si="1"/>
        <v>0</v>
      </c>
      <c r="V30" s="11">
        <f>IFERROR(VLOOKUP(L30,Table7[],3,0),0)</f>
        <v>0</v>
      </c>
      <c r="W30" s="11">
        <f>IFERROR(VLOOKUP(L30,Table7[],2,0),0)</f>
        <v>0</v>
      </c>
      <c r="X30" s="11">
        <f t="shared" si="2"/>
        <v>2.6</v>
      </c>
      <c r="Y30" s="11">
        <f t="shared" si="3"/>
        <v>0.875</v>
      </c>
      <c r="Z30" s="12" t="b">
        <f t="shared" si="4"/>
        <v>1</v>
      </c>
      <c r="AA30" s="13">
        <f t="shared" si="5"/>
        <v>2.2749999999999999</v>
      </c>
      <c r="AB30" s="15"/>
      <c r="AG30" t="s">
        <v>40</v>
      </c>
      <c r="AH30" t="s">
        <v>44</v>
      </c>
      <c r="AI30" s="14">
        <v>3.9599999999999995</v>
      </c>
      <c r="AM30" s="26"/>
      <c r="AN30" s="23"/>
      <c r="AO30" s="24"/>
      <c r="AP30" s="24"/>
      <c r="AQ30" s="25"/>
    </row>
    <row r="31" spans="2:43" x14ac:dyDescent="0.2">
      <c r="B31" t="s">
        <v>45</v>
      </c>
      <c r="G31" s="2" t="s">
        <v>28</v>
      </c>
      <c r="H31" s="2" t="s">
        <v>39</v>
      </c>
      <c r="I31" s="2" t="s">
        <v>42</v>
      </c>
      <c r="J31" s="2" t="s">
        <v>40</v>
      </c>
      <c r="K31" s="2" t="s">
        <v>41</v>
      </c>
      <c r="L31" s="2" t="s">
        <v>41</v>
      </c>
      <c r="M31" s="9"/>
      <c r="N31" s="9"/>
      <c r="O31" s="10">
        <f>VLOOKUP(Table1[[#This Row],[ชั้น]],Table9[],2,0)</f>
        <v>2.6</v>
      </c>
      <c r="P31" s="11">
        <f t="shared" si="0"/>
        <v>0</v>
      </c>
      <c r="Q31" s="11">
        <f>IFERROR(VLOOKUP(L31,Table11[],2,0),0)</f>
        <v>0</v>
      </c>
      <c r="R31" s="11">
        <f>IFERROR(VLOOKUP(L31,Table15[],4,0),0)</f>
        <v>0</v>
      </c>
      <c r="S31" s="11">
        <f>IF(R31&gt;0,O31-VLOOKUP(L31,Table15[],3,0),0)</f>
        <v>0</v>
      </c>
      <c r="T31" s="11">
        <f>IFERROR(VLOOKUP(L31,Table14[],2,0),0)</f>
        <v>0</v>
      </c>
      <c r="U31" s="11">
        <f t="shared" si="1"/>
        <v>0</v>
      </c>
      <c r="V31" s="11">
        <f>IFERROR(VLOOKUP(L31,Table7[],3,0),0)</f>
        <v>1.5</v>
      </c>
      <c r="W31" s="11">
        <f>IFERROR(VLOOKUP(L31,Table7[],2,0),0)</f>
        <v>1.2</v>
      </c>
      <c r="X31" s="11">
        <f t="shared" si="2"/>
        <v>1.2</v>
      </c>
      <c r="Y31" s="11">
        <f t="shared" si="3"/>
        <v>1.5</v>
      </c>
      <c r="Z31" s="12" t="b">
        <f t="shared" si="4"/>
        <v>1</v>
      </c>
      <c r="AA31" s="13">
        <f t="shared" si="5"/>
        <v>1.7999999999999998</v>
      </c>
      <c r="AB31" s="15"/>
      <c r="AH31" t="s">
        <v>46</v>
      </c>
      <c r="AI31" s="14">
        <v>1.26</v>
      </c>
      <c r="AM31" s="26"/>
      <c r="AN31" s="23" t="s">
        <v>43</v>
      </c>
      <c r="AO31" s="24" t="s">
        <v>31</v>
      </c>
      <c r="AP31" s="24" t="s">
        <v>32</v>
      </c>
      <c r="AQ31" s="25">
        <v>0.52</v>
      </c>
    </row>
    <row r="32" spans="2:43" ht="15" customHeight="1" x14ac:dyDescent="0.2">
      <c r="G32" s="2" t="s">
        <v>28</v>
      </c>
      <c r="H32" s="2" t="s">
        <v>39</v>
      </c>
      <c r="I32" s="2" t="s">
        <v>42</v>
      </c>
      <c r="J32" s="2" t="s">
        <v>34</v>
      </c>
      <c r="K32" s="2" t="s">
        <v>35</v>
      </c>
      <c r="L32" s="2" t="s">
        <v>47</v>
      </c>
      <c r="M32" s="9"/>
      <c r="N32" s="9"/>
      <c r="O32" s="10">
        <f>VLOOKUP(Table1[[#This Row],[ชั้น]],Table9[],2,0)</f>
        <v>2.6</v>
      </c>
      <c r="P32" s="11">
        <f t="shared" si="0"/>
        <v>0</v>
      </c>
      <c r="Q32" s="11">
        <f>IFERROR(VLOOKUP(L32,Table11[],2,0),0)</f>
        <v>0</v>
      </c>
      <c r="R32" s="11">
        <f>IFERROR(VLOOKUP(L32,Table15[],4,0),0)</f>
        <v>1.5</v>
      </c>
      <c r="S32" s="11">
        <f>IF(R32&gt;0,O32-VLOOKUP(L32,Table15[],3,0),0)</f>
        <v>1.4000000000000001</v>
      </c>
      <c r="T32" s="11">
        <f>IFERROR(VLOOKUP(L32,Table14[],2,0),0)</f>
        <v>0</v>
      </c>
      <c r="U32" s="11">
        <f t="shared" si="1"/>
        <v>0</v>
      </c>
      <c r="V32" s="11">
        <f>IFERROR(VLOOKUP(L32,Table7[],3,0),0)</f>
        <v>0</v>
      </c>
      <c r="W32" s="11">
        <f>IFERROR(VLOOKUP(L32,Table7[],2,0),0)</f>
        <v>0</v>
      </c>
      <c r="X32" s="11">
        <f t="shared" si="2"/>
        <v>1.4000000000000001</v>
      </c>
      <c r="Y32" s="11">
        <f t="shared" si="3"/>
        <v>1.5</v>
      </c>
      <c r="Z32" s="12" t="b">
        <f t="shared" si="4"/>
        <v>1</v>
      </c>
      <c r="AA32" s="13">
        <f t="shared" si="5"/>
        <v>2.1</v>
      </c>
      <c r="AG32" t="s">
        <v>34</v>
      </c>
      <c r="AH32" t="s">
        <v>35</v>
      </c>
      <c r="AI32" s="14">
        <v>8.82</v>
      </c>
      <c r="AM32" s="26"/>
      <c r="AN32" s="23"/>
      <c r="AO32" s="24" t="s">
        <v>40</v>
      </c>
      <c r="AP32" s="24" t="s">
        <v>44</v>
      </c>
      <c r="AQ32" s="25">
        <v>3.9599999999999995</v>
      </c>
    </row>
    <row r="33" spans="2:43" x14ac:dyDescent="0.2">
      <c r="B33" t="s">
        <v>5</v>
      </c>
      <c r="C33" s="16" t="s">
        <v>48</v>
      </c>
      <c r="G33" s="2" t="s">
        <v>28</v>
      </c>
      <c r="H33" s="2" t="s">
        <v>39</v>
      </c>
      <c r="I33" s="2" t="s">
        <v>42</v>
      </c>
      <c r="J33" s="2" t="s">
        <v>34</v>
      </c>
      <c r="K33" s="2" t="s">
        <v>35</v>
      </c>
      <c r="L33" s="2" t="s">
        <v>35</v>
      </c>
      <c r="M33" s="9">
        <v>0.97499999999999998</v>
      </c>
      <c r="N33" s="9"/>
      <c r="O33" s="10">
        <f>VLOOKUP(Table1[[#This Row],[ชั้น]],Table9[],2,0)</f>
        <v>2.6</v>
      </c>
      <c r="P33" s="11">
        <f t="shared" si="0"/>
        <v>2.6</v>
      </c>
      <c r="Q33" s="11">
        <f>IFERROR(VLOOKUP(L33,Table11[],2,0),0)</f>
        <v>0</v>
      </c>
      <c r="R33" s="11">
        <f>IFERROR(VLOOKUP(L33,Table15[],4,0),0)</f>
        <v>0</v>
      </c>
      <c r="S33" s="11">
        <f>IF(R33&gt;0,O33-VLOOKUP(L33,Table15[],3,0),0)</f>
        <v>0</v>
      </c>
      <c r="T33" s="11">
        <f>IFERROR(VLOOKUP(L33,Table14[],2,0),0)</f>
        <v>0</v>
      </c>
      <c r="U33" s="11">
        <f t="shared" si="1"/>
        <v>0</v>
      </c>
      <c r="V33" s="11">
        <f>IFERROR(VLOOKUP(L33,Table7[],3,0),0)</f>
        <v>0</v>
      </c>
      <c r="W33" s="11">
        <f>IFERROR(VLOOKUP(L33,Table7[],2,0),0)</f>
        <v>0</v>
      </c>
      <c r="X33" s="11">
        <f t="shared" si="2"/>
        <v>2.6</v>
      </c>
      <c r="Y33" s="11">
        <f t="shared" si="3"/>
        <v>0.97499999999999998</v>
      </c>
      <c r="Z33" s="12" t="b">
        <f t="shared" si="4"/>
        <v>1</v>
      </c>
      <c r="AA33" s="13">
        <f t="shared" si="5"/>
        <v>2.5350000000000001</v>
      </c>
      <c r="AB33" s="15"/>
      <c r="AH33" t="s">
        <v>49</v>
      </c>
      <c r="AI33" s="14">
        <v>1.56</v>
      </c>
      <c r="AM33" s="26"/>
      <c r="AN33" s="23"/>
      <c r="AO33" s="24"/>
      <c r="AP33" s="24" t="s">
        <v>46</v>
      </c>
      <c r="AQ33" s="25">
        <v>1.26</v>
      </c>
    </row>
    <row r="34" spans="2:43" x14ac:dyDescent="0.2">
      <c r="B34" s="2" t="s">
        <v>50</v>
      </c>
      <c r="C34" s="8">
        <v>0.2</v>
      </c>
      <c r="G34" s="2" t="s">
        <v>28</v>
      </c>
      <c r="H34" s="2" t="s">
        <v>43</v>
      </c>
      <c r="I34" s="2" t="s">
        <v>30</v>
      </c>
      <c r="J34" s="2" t="s">
        <v>34</v>
      </c>
      <c r="K34" s="2" t="s">
        <v>35</v>
      </c>
      <c r="L34" s="2" t="s">
        <v>35</v>
      </c>
      <c r="M34" s="9">
        <v>0.4</v>
      </c>
      <c r="N34" s="9"/>
      <c r="O34" s="10">
        <f>VLOOKUP(Table1[[#This Row],[ชั้น]],Table9[],2,0)</f>
        <v>2.6</v>
      </c>
      <c r="P34" s="11">
        <f t="shared" si="0"/>
        <v>2.6</v>
      </c>
      <c r="Q34" s="11">
        <f>IFERROR(VLOOKUP(L34,Table11[],2,0),0)</f>
        <v>0</v>
      </c>
      <c r="R34" s="11">
        <f>IFERROR(VLOOKUP(L34,Table15[],4,0),0)</f>
        <v>0</v>
      </c>
      <c r="S34" s="11">
        <f>IF(R34&gt;0,O34-VLOOKUP(L34,Table15[],3,0),0)</f>
        <v>0</v>
      </c>
      <c r="T34" s="11">
        <f>IFERROR(VLOOKUP(L34,Table14[],2,0),0)</f>
        <v>0</v>
      </c>
      <c r="U34" s="11">
        <f t="shared" si="1"/>
        <v>0</v>
      </c>
      <c r="V34" s="11">
        <f>IFERROR(VLOOKUP(L34,Table7[],3,0),0)</f>
        <v>0</v>
      </c>
      <c r="W34" s="11">
        <f>IFERROR(VLOOKUP(L34,Table7[],2,0),0)</f>
        <v>0</v>
      </c>
      <c r="X34" s="11">
        <f t="shared" si="2"/>
        <v>2.6</v>
      </c>
      <c r="Y34" s="11">
        <f t="shared" si="3"/>
        <v>0.4</v>
      </c>
      <c r="Z34" s="12" t="b">
        <f t="shared" si="4"/>
        <v>1</v>
      </c>
      <c r="AA34" s="13">
        <f t="shared" si="5"/>
        <v>1.04</v>
      </c>
      <c r="AB34" s="15"/>
      <c r="AF34" t="s">
        <v>51</v>
      </c>
      <c r="AG34" t="s">
        <v>31</v>
      </c>
      <c r="AH34" t="s">
        <v>32</v>
      </c>
      <c r="AI34" s="14">
        <v>1.56</v>
      </c>
      <c r="AM34" s="26"/>
      <c r="AN34" s="23"/>
      <c r="AO34" s="24" t="s">
        <v>34</v>
      </c>
      <c r="AP34" s="24" t="s">
        <v>35</v>
      </c>
      <c r="AQ34" s="25">
        <v>8.82</v>
      </c>
    </row>
    <row r="35" spans="2:43" ht="15" customHeight="1" x14ac:dyDescent="0.2">
      <c r="B35" s="2" t="s">
        <v>52</v>
      </c>
      <c r="C35" s="8">
        <v>0.3</v>
      </c>
      <c r="G35" s="2" t="s">
        <v>28</v>
      </c>
      <c r="H35" s="2" t="s">
        <v>43</v>
      </c>
      <c r="I35" s="2" t="s">
        <v>30</v>
      </c>
      <c r="J35" s="2" t="s">
        <v>40</v>
      </c>
      <c r="K35" s="2" t="s">
        <v>46</v>
      </c>
      <c r="L35" s="2" t="s">
        <v>46</v>
      </c>
      <c r="M35" s="9"/>
      <c r="N35" s="9"/>
      <c r="O35" s="10">
        <f>VLOOKUP(Table1[[#This Row],[ชั้น]],Table9[],2,0)</f>
        <v>2.6</v>
      </c>
      <c r="P35" s="11">
        <f t="shared" si="0"/>
        <v>0</v>
      </c>
      <c r="Q35" s="11">
        <f>IFERROR(VLOOKUP(L35,Table11[],2,0),0)</f>
        <v>0</v>
      </c>
      <c r="R35" s="11">
        <f>IFERROR(VLOOKUP(L35,Table15[],4,0),0)</f>
        <v>0</v>
      </c>
      <c r="S35" s="11">
        <f>IF(R35&gt;0,O35-VLOOKUP(L35,Table15[],3,0),0)</f>
        <v>0</v>
      </c>
      <c r="T35" s="11">
        <f>IFERROR(VLOOKUP(L35,Table14[],2,0),0)</f>
        <v>0</v>
      </c>
      <c r="U35" s="11">
        <f t="shared" si="1"/>
        <v>0</v>
      </c>
      <c r="V35" s="11">
        <f>IFERROR(VLOOKUP(L35,Table7[],3,0),0)</f>
        <v>1.2</v>
      </c>
      <c r="W35" s="11">
        <f>IFERROR(VLOOKUP(L35,Table7[],2,0),0)</f>
        <v>1.05</v>
      </c>
      <c r="X35" s="11">
        <f t="shared" si="2"/>
        <v>1.05</v>
      </c>
      <c r="Y35" s="11">
        <f t="shared" si="3"/>
        <v>1.2</v>
      </c>
      <c r="Z35" s="12" t="b">
        <f t="shared" si="4"/>
        <v>1</v>
      </c>
      <c r="AA35" s="13">
        <f t="shared" si="5"/>
        <v>1.26</v>
      </c>
      <c r="AB35" s="15"/>
      <c r="AG35" t="s">
        <v>36</v>
      </c>
      <c r="AH35" t="s">
        <v>53</v>
      </c>
      <c r="AI35" s="14">
        <v>4.0999999999999996</v>
      </c>
      <c r="AM35" s="26"/>
      <c r="AN35" s="23"/>
      <c r="AO35" s="24"/>
      <c r="AP35" s="24" t="s">
        <v>49</v>
      </c>
      <c r="AQ35" s="25">
        <v>1.56</v>
      </c>
    </row>
    <row r="36" spans="2:43" ht="15" customHeight="1" x14ac:dyDescent="0.2">
      <c r="G36" s="2" t="s">
        <v>28</v>
      </c>
      <c r="H36" s="2" t="s">
        <v>43</v>
      </c>
      <c r="I36" s="2" t="s">
        <v>30</v>
      </c>
      <c r="J36" s="2" t="s">
        <v>34</v>
      </c>
      <c r="K36" s="2" t="s">
        <v>35</v>
      </c>
      <c r="L36" s="2" t="s">
        <v>54</v>
      </c>
      <c r="M36" s="9"/>
      <c r="N36" s="9"/>
      <c r="O36" s="10">
        <f>VLOOKUP(Table1[[#This Row],[ชั้น]],Table9[],2,0)</f>
        <v>2.6</v>
      </c>
      <c r="P36" s="11">
        <f t="shared" si="0"/>
        <v>0</v>
      </c>
      <c r="Q36" s="11">
        <f>IFERROR(VLOOKUP(L36,Table11[],2,0),0)</f>
        <v>0</v>
      </c>
      <c r="R36" s="11">
        <f>IFERROR(VLOOKUP(L36,Table15[],4,0),0)</f>
        <v>1.2</v>
      </c>
      <c r="S36" s="11">
        <f>IF(R36&gt;0,O36-VLOOKUP(L36,Table15[],3,0),0)</f>
        <v>1.55</v>
      </c>
      <c r="T36" s="11">
        <f>IFERROR(VLOOKUP(L36,Table14[],2,0),0)</f>
        <v>0</v>
      </c>
      <c r="U36" s="11">
        <f t="shared" si="1"/>
        <v>0</v>
      </c>
      <c r="V36" s="11">
        <f>IFERROR(VLOOKUP(L36,Table7[],3,0),0)</f>
        <v>0</v>
      </c>
      <c r="W36" s="11">
        <f>IFERROR(VLOOKUP(L36,Table7[],2,0),0)</f>
        <v>0</v>
      </c>
      <c r="X36" s="11">
        <f t="shared" si="2"/>
        <v>1.55</v>
      </c>
      <c r="Y36" s="11">
        <f t="shared" si="3"/>
        <v>1.2</v>
      </c>
      <c r="Z36" s="12" t="b">
        <f t="shared" si="4"/>
        <v>1</v>
      </c>
      <c r="AA36" s="13">
        <f t="shared" si="5"/>
        <v>1.8599999999999999</v>
      </c>
      <c r="AB36" s="15"/>
      <c r="AG36" t="s">
        <v>40</v>
      </c>
      <c r="AH36" t="s">
        <v>44</v>
      </c>
      <c r="AI36" s="14">
        <v>3.9599999999999995</v>
      </c>
      <c r="AM36" s="26"/>
      <c r="AN36" s="23"/>
      <c r="AO36" s="24"/>
      <c r="AP36" s="24"/>
      <c r="AQ36" s="25"/>
    </row>
    <row r="37" spans="2:43" x14ac:dyDescent="0.2">
      <c r="G37" s="2" t="s">
        <v>28</v>
      </c>
      <c r="H37" s="2" t="s">
        <v>43</v>
      </c>
      <c r="I37" s="2" t="s">
        <v>30</v>
      </c>
      <c r="J37" s="2" t="s">
        <v>34</v>
      </c>
      <c r="K37" s="2" t="s">
        <v>35</v>
      </c>
      <c r="L37" s="2" t="s">
        <v>35</v>
      </c>
      <c r="M37" s="9">
        <v>0.4</v>
      </c>
      <c r="N37" s="9"/>
      <c r="O37" s="10">
        <f>VLOOKUP(Table1[[#This Row],[ชั้น]],Table9[],2,0)</f>
        <v>2.6</v>
      </c>
      <c r="P37" s="11">
        <f t="shared" si="0"/>
        <v>2.6</v>
      </c>
      <c r="Q37" s="11">
        <f>IFERROR(VLOOKUP(L37,Table11[],2,0),0)</f>
        <v>0</v>
      </c>
      <c r="R37" s="11">
        <f>IFERROR(VLOOKUP(L37,Table15[],4,0),0)</f>
        <v>0</v>
      </c>
      <c r="S37" s="11">
        <f>IF(R37&gt;0,O37-VLOOKUP(L37,Table15[],3,0),0)</f>
        <v>0</v>
      </c>
      <c r="T37" s="11">
        <f>IFERROR(VLOOKUP(L37,Table14[],2,0),0)</f>
        <v>0</v>
      </c>
      <c r="U37" s="11">
        <f t="shared" si="1"/>
        <v>0</v>
      </c>
      <c r="V37" s="11">
        <f>IFERROR(VLOOKUP(L37,Table7[],3,0),0)</f>
        <v>0</v>
      </c>
      <c r="W37" s="11">
        <f>IFERROR(VLOOKUP(L37,Table7[],2,0),0)</f>
        <v>0</v>
      </c>
      <c r="X37" s="11">
        <f t="shared" si="2"/>
        <v>2.6</v>
      </c>
      <c r="Y37" s="11">
        <f t="shared" si="3"/>
        <v>0.4</v>
      </c>
      <c r="Z37" s="12" t="b">
        <f t="shared" si="4"/>
        <v>1</v>
      </c>
      <c r="AA37" s="13">
        <f t="shared" si="5"/>
        <v>1.04</v>
      </c>
      <c r="AB37" s="15"/>
      <c r="AG37" t="s">
        <v>34</v>
      </c>
      <c r="AH37" t="s">
        <v>35</v>
      </c>
      <c r="AI37" s="14">
        <v>11.96</v>
      </c>
      <c r="AM37" s="26"/>
      <c r="AN37" s="23" t="s">
        <v>51</v>
      </c>
      <c r="AO37" s="24" t="s">
        <v>31</v>
      </c>
      <c r="AP37" s="24" t="s">
        <v>32</v>
      </c>
      <c r="AQ37" s="25">
        <v>1.56</v>
      </c>
    </row>
    <row r="38" spans="2:43" ht="15" customHeight="1" x14ac:dyDescent="0.2">
      <c r="G38" s="2" t="s">
        <v>28</v>
      </c>
      <c r="H38" s="2" t="s">
        <v>43</v>
      </c>
      <c r="I38" s="2" t="s">
        <v>30</v>
      </c>
      <c r="J38" s="2" t="s">
        <v>34</v>
      </c>
      <c r="K38" s="2" t="s">
        <v>49</v>
      </c>
      <c r="L38" s="2" t="s">
        <v>49</v>
      </c>
      <c r="M38" s="9">
        <v>0.6</v>
      </c>
      <c r="N38" s="9"/>
      <c r="O38" s="10">
        <f>VLOOKUP(Table1[[#This Row],[ชั้น]],Table9[],2,0)</f>
        <v>2.6</v>
      </c>
      <c r="P38" s="11">
        <f t="shared" si="0"/>
        <v>2.6</v>
      </c>
      <c r="Q38" s="11">
        <f>IFERROR(VLOOKUP(L38,Table11[],2,0),0)</f>
        <v>0</v>
      </c>
      <c r="R38" s="11">
        <f>IFERROR(VLOOKUP(L38,Table15[],4,0),0)</f>
        <v>0</v>
      </c>
      <c r="S38" s="11">
        <f>IF(R38&gt;0,O38-VLOOKUP(L38,Table15[],3,0),0)</f>
        <v>0</v>
      </c>
      <c r="T38" s="11">
        <f>IFERROR(VLOOKUP(L38,Table14[],2,0),0)</f>
        <v>0</v>
      </c>
      <c r="U38" s="11">
        <f t="shared" si="1"/>
        <v>0</v>
      </c>
      <c r="V38" s="11">
        <f>IFERROR(VLOOKUP(L38,Table7[],3,0),0)</f>
        <v>0</v>
      </c>
      <c r="W38" s="11">
        <f>IFERROR(VLOOKUP(L38,Table7[],2,0),0)</f>
        <v>0</v>
      </c>
      <c r="X38" s="11">
        <f t="shared" si="2"/>
        <v>2.6</v>
      </c>
      <c r="Y38" s="11">
        <f t="shared" si="3"/>
        <v>0.6</v>
      </c>
      <c r="Z38" s="12" t="b">
        <f t="shared" si="4"/>
        <v>1</v>
      </c>
      <c r="AA38" s="13">
        <f t="shared" si="5"/>
        <v>1.56</v>
      </c>
      <c r="AE38" t="s">
        <v>55</v>
      </c>
      <c r="AI38" s="14">
        <v>57.850000000000009</v>
      </c>
      <c r="AM38" s="26"/>
      <c r="AN38" s="23"/>
      <c r="AO38" s="24" t="s">
        <v>36</v>
      </c>
      <c r="AP38" s="24" t="s">
        <v>53</v>
      </c>
      <c r="AQ38" s="25">
        <v>4.0999999999999996</v>
      </c>
    </row>
    <row r="39" spans="2:43" x14ac:dyDescent="0.2">
      <c r="G39" s="2" t="s">
        <v>28</v>
      </c>
      <c r="H39" s="2" t="s">
        <v>43</v>
      </c>
      <c r="I39" s="2" t="s">
        <v>30</v>
      </c>
      <c r="J39" s="2" t="s">
        <v>34</v>
      </c>
      <c r="K39" s="2" t="s">
        <v>35</v>
      </c>
      <c r="L39" s="2" t="s">
        <v>35</v>
      </c>
      <c r="M39" s="9">
        <v>0.3</v>
      </c>
      <c r="N39" s="9"/>
      <c r="O39" s="10">
        <f>VLOOKUP(Table1[[#This Row],[ชั้น]],Table9[],2,0)</f>
        <v>2.6</v>
      </c>
      <c r="P39" s="11">
        <f t="shared" si="0"/>
        <v>2.6</v>
      </c>
      <c r="Q39" s="11">
        <f>IFERROR(VLOOKUP(L39,Table11[],2,0),0)</f>
        <v>0</v>
      </c>
      <c r="R39" s="11">
        <f>IFERROR(VLOOKUP(L39,Table15[],4,0),0)</f>
        <v>0</v>
      </c>
      <c r="S39" s="11">
        <f>IF(R39&gt;0,O39-VLOOKUP(L39,Table15[],3,0),0)</f>
        <v>0</v>
      </c>
      <c r="T39" s="11">
        <f>IFERROR(VLOOKUP(L39,Table14[],2,0),0)</f>
        <v>0</v>
      </c>
      <c r="U39" s="11">
        <f t="shared" si="1"/>
        <v>0</v>
      </c>
      <c r="V39" s="11">
        <f>IFERROR(VLOOKUP(L39,Table7[],3,0),0)</f>
        <v>0</v>
      </c>
      <c r="W39" s="11">
        <f>IFERROR(VLOOKUP(L39,Table7[],2,0),0)</f>
        <v>0</v>
      </c>
      <c r="X39" s="11">
        <f t="shared" si="2"/>
        <v>2.6</v>
      </c>
      <c r="Y39" s="11">
        <f t="shared" si="3"/>
        <v>0.3</v>
      </c>
      <c r="Z39" s="12" t="b">
        <f t="shared" si="4"/>
        <v>1</v>
      </c>
      <c r="AA39" s="13">
        <f t="shared" si="5"/>
        <v>0.78</v>
      </c>
      <c r="AB39" s="15"/>
      <c r="AE39" t="s">
        <v>33</v>
      </c>
      <c r="AF39" t="s">
        <v>29</v>
      </c>
      <c r="AG39" t="s">
        <v>31</v>
      </c>
      <c r="AH39" t="s">
        <v>32</v>
      </c>
      <c r="AI39" s="14">
        <v>2.08</v>
      </c>
      <c r="AM39" s="26"/>
      <c r="AN39" s="23"/>
      <c r="AO39" s="24" t="s">
        <v>40</v>
      </c>
      <c r="AP39" s="24" t="s">
        <v>44</v>
      </c>
      <c r="AQ39" s="25">
        <v>3.9599999999999995</v>
      </c>
    </row>
    <row r="40" spans="2:43" x14ac:dyDescent="0.2">
      <c r="G40" s="2" t="s">
        <v>28</v>
      </c>
      <c r="H40" s="2" t="s">
        <v>43</v>
      </c>
      <c r="I40" s="2" t="s">
        <v>30</v>
      </c>
      <c r="J40" s="2" t="s">
        <v>40</v>
      </c>
      <c r="K40" s="2" t="s">
        <v>44</v>
      </c>
      <c r="L40" s="2" t="s">
        <v>44</v>
      </c>
      <c r="M40" s="9"/>
      <c r="N40" s="9"/>
      <c r="O40" s="10">
        <f>VLOOKUP(Table1[[#This Row],[ชั้น]],Table9[],2,0)</f>
        <v>2.6</v>
      </c>
      <c r="P40" s="11">
        <f t="shared" si="0"/>
        <v>0</v>
      </c>
      <c r="Q40" s="11">
        <f>IFERROR(VLOOKUP(L40,Table11[],2,0),0)</f>
        <v>0</v>
      </c>
      <c r="R40" s="11">
        <f>IFERROR(VLOOKUP(L40,Table15[],4,0),0)</f>
        <v>0</v>
      </c>
      <c r="S40" s="11">
        <f>IF(R40&gt;0,O40-VLOOKUP(L40,Table15[],3,0),0)</f>
        <v>0</v>
      </c>
      <c r="T40" s="11">
        <f>IFERROR(VLOOKUP(L40,Table14[],2,0),0)</f>
        <v>0</v>
      </c>
      <c r="U40" s="11">
        <f t="shared" si="1"/>
        <v>0</v>
      </c>
      <c r="V40" s="11">
        <f>IFERROR(VLOOKUP(L40,Table7[],3,0),0)</f>
        <v>2.4</v>
      </c>
      <c r="W40" s="11">
        <f>IFERROR(VLOOKUP(L40,Table7[],2,0),0)</f>
        <v>1.65</v>
      </c>
      <c r="X40" s="11">
        <f t="shared" si="2"/>
        <v>1.65</v>
      </c>
      <c r="Y40" s="11">
        <f t="shared" si="3"/>
        <v>2.4</v>
      </c>
      <c r="Z40" s="12" t="b">
        <f t="shared" si="4"/>
        <v>1</v>
      </c>
      <c r="AA40" s="13">
        <f t="shared" si="5"/>
        <v>3.9599999999999995</v>
      </c>
      <c r="AG40" t="s">
        <v>36</v>
      </c>
      <c r="AH40" t="s">
        <v>37</v>
      </c>
      <c r="AI40" s="14">
        <v>5.28</v>
      </c>
      <c r="AM40" s="26"/>
      <c r="AN40" s="23"/>
      <c r="AO40" s="24" t="s">
        <v>34</v>
      </c>
      <c r="AP40" s="24" t="s">
        <v>35</v>
      </c>
      <c r="AQ40" s="25">
        <v>11.96</v>
      </c>
    </row>
    <row r="41" spans="2:43" ht="15" customHeight="1" x14ac:dyDescent="0.2">
      <c r="B41" t="s">
        <v>57</v>
      </c>
      <c r="G41" s="2" t="s">
        <v>28</v>
      </c>
      <c r="H41" s="2" t="s">
        <v>43</v>
      </c>
      <c r="I41" s="2" t="s">
        <v>30</v>
      </c>
      <c r="J41" s="2" t="s">
        <v>34</v>
      </c>
      <c r="K41" s="2" t="s">
        <v>35</v>
      </c>
      <c r="L41" s="2" t="s">
        <v>58</v>
      </c>
      <c r="M41" s="9"/>
      <c r="N41" s="9"/>
      <c r="O41" s="10">
        <f>VLOOKUP(Table1[[#This Row],[ชั้น]],Table9[],2,0)</f>
        <v>2.6</v>
      </c>
      <c r="P41" s="11">
        <f t="shared" si="0"/>
        <v>0</v>
      </c>
      <c r="Q41" s="11">
        <f>IFERROR(VLOOKUP(L41,Table11[],2,0),0)</f>
        <v>0</v>
      </c>
      <c r="R41" s="11">
        <f>IFERROR(VLOOKUP(L41,Table15[],4,0),0)</f>
        <v>2.4</v>
      </c>
      <c r="S41" s="11">
        <f>IF(R41&gt;0,O41-VLOOKUP(L41,Table15[],3,0),0)</f>
        <v>0.95000000000000018</v>
      </c>
      <c r="T41" s="11">
        <f>IFERROR(VLOOKUP(L41,Table14[],2,0),0)</f>
        <v>0</v>
      </c>
      <c r="U41" s="11">
        <f t="shared" si="1"/>
        <v>0</v>
      </c>
      <c r="V41" s="11">
        <f>IFERROR(VLOOKUP(L41,Table7[],3,0),0)</f>
        <v>0</v>
      </c>
      <c r="W41" s="11">
        <f>IFERROR(VLOOKUP(L41,Table7[],2,0),0)</f>
        <v>0</v>
      </c>
      <c r="X41" s="11">
        <f t="shared" si="2"/>
        <v>0.95000000000000018</v>
      </c>
      <c r="Y41" s="11">
        <f t="shared" si="3"/>
        <v>2.4</v>
      </c>
      <c r="Z41" s="12" t="b">
        <f t="shared" si="4"/>
        <v>1</v>
      </c>
      <c r="AA41" s="13">
        <f t="shared" si="5"/>
        <v>2.2800000000000002</v>
      </c>
      <c r="AB41" s="15"/>
      <c r="AG41" t="s">
        <v>40</v>
      </c>
      <c r="AH41" t="s">
        <v>56</v>
      </c>
      <c r="AI41" s="14">
        <v>2.4300000000000002</v>
      </c>
      <c r="AM41" s="26"/>
      <c r="AN41" s="23"/>
      <c r="AO41" s="24"/>
      <c r="AP41" s="24"/>
      <c r="AQ41" s="25"/>
    </row>
    <row r="42" spans="2:43" ht="15" customHeight="1" x14ac:dyDescent="0.2">
      <c r="G42" s="2" t="s">
        <v>28</v>
      </c>
      <c r="H42" s="2" t="s">
        <v>43</v>
      </c>
      <c r="I42" s="2" t="s">
        <v>30</v>
      </c>
      <c r="J42" s="2" t="s">
        <v>34</v>
      </c>
      <c r="K42" s="2" t="s">
        <v>35</v>
      </c>
      <c r="L42" s="2" t="s">
        <v>35</v>
      </c>
      <c r="M42" s="9">
        <v>0.7</v>
      </c>
      <c r="N42" s="9"/>
      <c r="O42" s="10">
        <f>VLOOKUP(Table1[[#This Row],[ชั้น]],Table9[],2,0)</f>
        <v>2.6</v>
      </c>
      <c r="P42" s="11">
        <f t="shared" si="0"/>
        <v>2.6</v>
      </c>
      <c r="Q42" s="11">
        <f>IFERROR(VLOOKUP(L42,Table11[],2,0),0)</f>
        <v>0</v>
      </c>
      <c r="R42" s="11">
        <f>IFERROR(VLOOKUP(L42,Table15[],4,0),0)</f>
        <v>0</v>
      </c>
      <c r="S42" s="11">
        <f>IF(R42&gt;0,O42-VLOOKUP(L42,Table15[],3,0),0)</f>
        <v>0</v>
      </c>
      <c r="T42" s="11">
        <f>IFERROR(VLOOKUP(L42,Table14[],2,0),0)</f>
        <v>0</v>
      </c>
      <c r="U42" s="11">
        <f t="shared" si="1"/>
        <v>0</v>
      </c>
      <c r="V42" s="11">
        <f>IFERROR(VLOOKUP(L42,Table7[],3,0),0)</f>
        <v>0</v>
      </c>
      <c r="W42" s="11">
        <f>IFERROR(VLOOKUP(L42,Table7[],2,0),0)</f>
        <v>0</v>
      </c>
      <c r="X42" s="11">
        <f t="shared" si="2"/>
        <v>2.6</v>
      </c>
      <c r="Y42" s="11">
        <f t="shared" si="3"/>
        <v>0.7</v>
      </c>
      <c r="Z42" s="12" t="b">
        <f t="shared" si="4"/>
        <v>1</v>
      </c>
      <c r="AA42" s="13">
        <f t="shared" si="5"/>
        <v>1.8199999999999998</v>
      </c>
      <c r="AB42" s="15"/>
      <c r="AG42" t="s">
        <v>34</v>
      </c>
      <c r="AH42" t="s">
        <v>35</v>
      </c>
      <c r="AI42" s="14">
        <v>10.75</v>
      </c>
      <c r="AM42" s="23" t="s">
        <v>55</v>
      </c>
      <c r="AN42" s="23"/>
      <c r="AO42" s="23"/>
      <c r="AP42" s="23"/>
      <c r="AQ42" s="27">
        <v>57.850000000000009</v>
      </c>
    </row>
    <row r="43" spans="2:43" x14ac:dyDescent="0.2">
      <c r="B43" t="s">
        <v>5</v>
      </c>
      <c r="C43" t="s">
        <v>48</v>
      </c>
      <c r="G43" s="2" t="s">
        <v>28</v>
      </c>
      <c r="H43" s="2" t="s">
        <v>43</v>
      </c>
      <c r="I43" s="2" t="s">
        <v>30</v>
      </c>
      <c r="J43" s="2" t="s">
        <v>31</v>
      </c>
      <c r="K43" s="2" t="s">
        <v>32</v>
      </c>
      <c r="L43" s="2" t="s">
        <v>32</v>
      </c>
      <c r="M43" s="9"/>
      <c r="N43" s="9"/>
      <c r="O43" s="10">
        <f>VLOOKUP(Table1[[#This Row],[ชั้น]],Table9[],2,0)</f>
        <v>2.6</v>
      </c>
      <c r="P43" s="11">
        <f t="shared" si="0"/>
        <v>0</v>
      </c>
      <c r="Q43" s="11">
        <f>IFERROR(VLOOKUP(L43,Table11[],2,0),0)</f>
        <v>0</v>
      </c>
      <c r="R43" s="11">
        <f>IFERROR(VLOOKUP(L43,Table15[],4,0),0)</f>
        <v>0</v>
      </c>
      <c r="S43" s="11">
        <f>IF(R43&gt;0,O43-VLOOKUP(L43,Table15[],3,0),0)</f>
        <v>0</v>
      </c>
      <c r="T43" s="11">
        <f>IFERROR(VLOOKUP(L43,Table14[],2,0),0)</f>
        <v>0.2</v>
      </c>
      <c r="U43" s="11">
        <f t="shared" si="1"/>
        <v>2.6</v>
      </c>
      <c r="V43" s="11">
        <f>IFERROR(VLOOKUP(L43,Table7[],3,0),0)</f>
        <v>0</v>
      </c>
      <c r="W43" s="11">
        <f>IFERROR(VLOOKUP(L43,Table7[],2,0),0)</f>
        <v>0</v>
      </c>
      <c r="X43" s="11">
        <f t="shared" si="2"/>
        <v>2.6</v>
      </c>
      <c r="Y43" s="11">
        <f t="shared" si="3"/>
        <v>0.2</v>
      </c>
      <c r="Z43" s="12" t="b">
        <f t="shared" si="4"/>
        <v>1</v>
      </c>
      <c r="AA43" s="13">
        <f t="shared" si="5"/>
        <v>0.52</v>
      </c>
      <c r="AB43" s="15"/>
      <c r="AF43" t="s">
        <v>39</v>
      </c>
      <c r="AG43" t="s">
        <v>31</v>
      </c>
      <c r="AH43" t="s">
        <v>32</v>
      </c>
      <c r="AI43" s="14">
        <v>1.56</v>
      </c>
      <c r="AM43" s="22" t="s">
        <v>33</v>
      </c>
      <c r="AN43" s="23" t="s">
        <v>29</v>
      </c>
      <c r="AO43" s="24" t="s">
        <v>31</v>
      </c>
      <c r="AP43" s="24" t="s">
        <v>32</v>
      </c>
      <c r="AQ43" s="25">
        <v>2.08</v>
      </c>
    </row>
    <row r="44" spans="2:43" ht="15" customHeight="1" x14ac:dyDescent="0.2">
      <c r="B44" s="2" t="s">
        <v>32</v>
      </c>
      <c r="C44" s="8">
        <v>0.2</v>
      </c>
      <c r="G44" s="2" t="s">
        <v>28</v>
      </c>
      <c r="H44" s="2" t="s">
        <v>51</v>
      </c>
      <c r="I44" s="2" t="s">
        <v>30</v>
      </c>
      <c r="J44" s="2" t="s">
        <v>31</v>
      </c>
      <c r="K44" s="2" t="s">
        <v>32</v>
      </c>
      <c r="L44" s="2" t="s">
        <v>32</v>
      </c>
      <c r="M44" s="9"/>
      <c r="N44" s="9"/>
      <c r="O44" s="10">
        <f>VLOOKUP(Table1[[#This Row],[ชั้น]],Table9[],2,0)</f>
        <v>2.6</v>
      </c>
      <c r="P44" s="11">
        <f t="shared" si="0"/>
        <v>0</v>
      </c>
      <c r="Q44" s="11">
        <f>IFERROR(VLOOKUP(L44,Table11[],2,0),0)</f>
        <v>0</v>
      </c>
      <c r="R44" s="11">
        <f>IFERROR(VLOOKUP(L44,Table15[],4,0),0)</f>
        <v>0</v>
      </c>
      <c r="S44" s="11">
        <f>IF(R44&gt;0,O44-VLOOKUP(L44,Table15[],3,0),0)</f>
        <v>0</v>
      </c>
      <c r="T44" s="11">
        <f>IFERROR(VLOOKUP(L44,Table14[],2,0),0)</f>
        <v>0.2</v>
      </c>
      <c r="U44" s="11">
        <f t="shared" si="1"/>
        <v>2.6</v>
      </c>
      <c r="V44" s="11">
        <f>IFERROR(VLOOKUP(L44,Table7[],3,0),0)</f>
        <v>0</v>
      </c>
      <c r="W44" s="11">
        <f>IFERROR(VLOOKUP(L44,Table7[],2,0),0)</f>
        <v>0</v>
      </c>
      <c r="X44" s="11">
        <f t="shared" si="2"/>
        <v>2.6</v>
      </c>
      <c r="Y44" s="11">
        <f t="shared" si="3"/>
        <v>0.2</v>
      </c>
      <c r="Z44" s="12" t="b">
        <f t="shared" si="4"/>
        <v>1</v>
      </c>
      <c r="AA44" s="13">
        <f t="shared" si="5"/>
        <v>0.52</v>
      </c>
      <c r="AG44" t="s">
        <v>40</v>
      </c>
      <c r="AH44" t="s">
        <v>41</v>
      </c>
      <c r="AI44" s="14">
        <v>3.5999999999999996</v>
      </c>
      <c r="AM44" s="26"/>
      <c r="AN44" s="23"/>
      <c r="AO44" s="24" t="s">
        <v>36</v>
      </c>
      <c r="AP44" s="24" t="s">
        <v>37</v>
      </c>
      <c r="AQ44" s="25">
        <v>5.28</v>
      </c>
    </row>
    <row r="45" spans="2:43" x14ac:dyDescent="0.2">
      <c r="B45" s="2" t="s">
        <v>59</v>
      </c>
      <c r="C45" s="8">
        <v>0.3</v>
      </c>
      <c r="G45" s="2" t="s">
        <v>28</v>
      </c>
      <c r="H45" s="2" t="s">
        <v>51</v>
      </c>
      <c r="I45" s="2" t="s">
        <v>30</v>
      </c>
      <c r="J45" s="2" t="s">
        <v>34</v>
      </c>
      <c r="K45" s="2" t="s">
        <v>35</v>
      </c>
      <c r="L45" s="2" t="s">
        <v>35</v>
      </c>
      <c r="M45" s="9">
        <v>0.7</v>
      </c>
      <c r="N45" s="9"/>
      <c r="O45" s="10">
        <f>VLOOKUP(Table1[[#This Row],[ชั้น]],Table9[],2,0)</f>
        <v>2.6</v>
      </c>
      <c r="P45" s="11">
        <f t="shared" si="0"/>
        <v>2.6</v>
      </c>
      <c r="Q45" s="11">
        <f>IFERROR(VLOOKUP(L45,Table11[],2,0),0)</f>
        <v>0</v>
      </c>
      <c r="R45" s="11">
        <f>IFERROR(VLOOKUP(L45,Table15[],4,0),0)</f>
        <v>0</v>
      </c>
      <c r="S45" s="11">
        <f>IF(R45&gt;0,O45-VLOOKUP(L45,Table15[],3,0),0)</f>
        <v>0</v>
      </c>
      <c r="T45" s="11">
        <f>IFERROR(VLOOKUP(L45,Table14[],2,0),0)</f>
        <v>0</v>
      </c>
      <c r="U45" s="11">
        <f t="shared" si="1"/>
        <v>0</v>
      </c>
      <c r="V45" s="11">
        <f>IFERROR(VLOOKUP(L45,Table7[],3,0),0)</f>
        <v>0</v>
      </c>
      <c r="W45" s="11">
        <f>IFERROR(VLOOKUP(L45,Table7[],2,0),0)</f>
        <v>0</v>
      </c>
      <c r="X45" s="11">
        <f t="shared" si="2"/>
        <v>2.6</v>
      </c>
      <c r="Y45" s="11">
        <f t="shared" si="3"/>
        <v>0.7</v>
      </c>
      <c r="Z45" s="12" t="b">
        <f t="shared" si="4"/>
        <v>1</v>
      </c>
      <c r="AA45" s="13">
        <f t="shared" si="5"/>
        <v>1.8199999999999998</v>
      </c>
      <c r="AB45" s="15"/>
      <c r="AG45" t="s">
        <v>34</v>
      </c>
      <c r="AH45" t="s">
        <v>35</v>
      </c>
      <c r="AI45" s="14">
        <v>12.389999999999999</v>
      </c>
      <c r="AM45" s="26"/>
      <c r="AN45" s="23"/>
      <c r="AO45" s="24" t="s">
        <v>40</v>
      </c>
      <c r="AP45" s="24" t="s">
        <v>56</v>
      </c>
      <c r="AQ45" s="25">
        <v>2.4300000000000002</v>
      </c>
    </row>
    <row r="46" spans="2:43" x14ac:dyDescent="0.2">
      <c r="G46" s="2" t="s">
        <v>28</v>
      </c>
      <c r="H46" s="2" t="s">
        <v>51</v>
      </c>
      <c r="I46" s="2" t="s">
        <v>30</v>
      </c>
      <c r="J46" s="2" t="s">
        <v>36</v>
      </c>
      <c r="K46" s="2" t="s">
        <v>53</v>
      </c>
      <c r="L46" s="2" t="s">
        <v>53</v>
      </c>
      <c r="M46" s="9"/>
      <c r="N46" s="9"/>
      <c r="O46" s="10">
        <f>VLOOKUP(Table1[[#This Row],[ชั้น]],Table9[],2,0)</f>
        <v>2.6</v>
      </c>
      <c r="P46" s="11">
        <f t="shared" si="0"/>
        <v>0</v>
      </c>
      <c r="Q46" s="11">
        <f>IFERROR(VLOOKUP(L46,Table11[],2,0),0)</f>
        <v>0</v>
      </c>
      <c r="R46" s="11">
        <f>IFERROR(VLOOKUP(L46,Table15[],4,0),0)</f>
        <v>0</v>
      </c>
      <c r="S46" s="11">
        <f>IF(R46&gt;0,O46-VLOOKUP(L46,Table15[],3,0),0)</f>
        <v>0</v>
      </c>
      <c r="T46" s="11">
        <f>IFERROR(VLOOKUP(L46,Table14[],2,0),0)</f>
        <v>0</v>
      </c>
      <c r="U46" s="11">
        <f t="shared" si="1"/>
        <v>0</v>
      </c>
      <c r="V46" s="11">
        <f>IFERROR(VLOOKUP(L46,Table7[],3,0),0)</f>
        <v>2</v>
      </c>
      <c r="W46" s="11">
        <f>IFERROR(VLOOKUP(L46,Table7[],2,0),0)</f>
        <v>2.0499999999999998</v>
      </c>
      <c r="X46" s="11">
        <f t="shared" si="2"/>
        <v>2.0499999999999998</v>
      </c>
      <c r="Y46" s="11">
        <f t="shared" si="3"/>
        <v>2</v>
      </c>
      <c r="Z46" s="12" t="b">
        <f t="shared" si="4"/>
        <v>1</v>
      </c>
      <c r="AA46" s="13">
        <f t="shared" si="5"/>
        <v>4.0999999999999996</v>
      </c>
      <c r="AF46" t="s">
        <v>43</v>
      </c>
      <c r="AG46" t="s">
        <v>31</v>
      </c>
      <c r="AH46" t="s">
        <v>32</v>
      </c>
      <c r="AI46" s="14">
        <v>1.56</v>
      </c>
      <c r="AM46" s="26"/>
      <c r="AN46" s="23"/>
      <c r="AO46" s="24" t="s">
        <v>34</v>
      </c>
      <c r="AP46" s="24" t="s">
        <v>35</v>
      </c>
      <c r="AQ46" s="25">
        <v>10.75</v>
      </c>
    </row>
    <row r="47" spans="2:43" ht="15" customHeight="1" x14ac:dyDescent="0.2">
      <c r="G47" s="2" t="s">
        <v>28</v>
      </c>
      <c r="H47" s="2" t="s">
        <v>51</v>
      </c>
      <c r="I47" s="2" t="s">
        <v>30</v>
      </c>
      <c r="J47" s="2" t="s">
        <v>34</v>
      </c>
      <c r="K47" s="2" t="s">
        <v>35</v>
      </c>
      <c r="L47" s="2" t="s">
        <v>61</v>
      </c>
      <c r="M47" s="9"/>
      <c r="N47" s="9"/>
      <c r="O47" s="10">
        <f>VLOOKUP(Table1[[#This Row],[ชั้น]],Table9[],2,0)</f>
        <v>2.6</v>
      </c>
      <c r="P47" s="11">
        <f t="shared" si="0"/>
        <v>0</v>
      </c>
      <c r="Q47" s="11">
        <f>IFERROR(VLOOKUP(L47,Table11[],2,0),0)</f>
        <v>0</v>
      </c>
      <c r="R47" s="11">
        <f>IFERROR(VLOOKUP(L47,Table15[],4,0),0)</f>
        <v>2</v>
      </c>
      <c r="S47" s="11">
        <f>IF(R47&gt;0,O47-VLOOKUP(L47,Table15[],3,0),0)</f>
        <v>0.55000000000000027</v>
      </c>
      <c r="T47" s="11">
        <f>IFERROR(VLOOKUP(L47,Table14[],2,0),0)</f>
        <v>0</v>
      </c>
      <c r="U47" s="11">
        <f t="shared" si="1"/>
        <v>0</v>
      </c>
      <c r="V47" s="11">
        <f>IFERROR(VLOOKUP(L47,Table7[],3,0),0)</f>
        <v>0</v>
      </c>
      <c r="W47" s="11">
        <f>IFERROR(VLOOKUP(L47,Table7[],2,0),0)</f>
        <v>0</v>
      </c>
      <c r="X47" s="11">
        <f t="shared" si="2"/>
        <v>0.55000000000000027</v>
      </c>
      <c r="Y47" s="11">
        <f t="shared" si="3"/>
        <v>2</v>
      </c>
      <c r="Z47" s="12" t="b">
        <f t="shared" si="4"/>
        <v>1</v>
      </c>
      <c r="AA47" s="13">
        <f t="shared" si="5"/>
        <v>1.1000000000000005</v>
      </c>
      <c r="AB47" s="15"/>
      <c r="AG47" t="s">
        <v>40</v>
      </c>
      <c r="AH47" t="s">
        <v>60</v>
      </c>
      <c r="AI47" s="14">
        <v>1.44</v>
      </c>
      <c r="AM47" s="26"/>
      <c r="AN47" s="23"/>
      <c r="AO47" s="24"/>
      <c r="AP47" s="24"/>
      <c r="AQ47" s="25"/>
    </row>
    <row r="48" spans="2:43" ht="15" customHeight="1" x14ac:dyDescent="0.2">
      <c r="G48" s="2" t="s">
        <v>28</v>
      </c>
      <c r="H48" s="2" t="s">
        <v>51</v>
      </c>
      <c r="I48" s="2" t="s">
        <v>30</v>
      </c>
      <c r="J48" s="2" t="s">
        <v>34</v>
      </c>
      <c r="K48" s="2" t="s">
        <v>35</v>
      </c>
      <c r="L48" s="2" t="s">
        <v>35</v>
      </c>
      <c r="M48" s="9">
        <v>1.6</v>
      </c>
      <c r="N48" s="9"/>
      <c r="O48" s="10">
        <f>VLOOKUP(Table1[[#This Row],[ชั้น]],Table9[],2,0)</f>
        <v>2.6</v>
      </c>
      <c r="P48" s="11">
        <f t="shared" si="0"/>
        <v>2.6</v>
      </c>
      <c r="Q48" s="11">
        <f>IFERROR(VLOOKUP(L48,Table11[],2,0),0)</f>
        <v>0</v>
      </c>
      <c r="R48" s="11">
        <f>IFERROR(VLOOKUP(L48,Table15[],4,0),0)</f>
        <v>0</v>
      </c>
      <c r="S48" s="11">
        <f>IF(R48&gt;0,O48-VLOOKUP(L48,Table15[],3,0),0)</f>
        <v>0</v>
      </c>
      <c r="T48" s="11">
        <f>IFERROR(VLOOKUP(L48,Table14[],2,0),0)</f>
        <v>0</v>
      </c>
      <c r="U48" s="11">
        <f t="shared" si="1"/>
        <v>0</v>
      </c>
      <c r="V48" s="11">
        <f>IFERROR(VLOOKUP(L48,Table7[],3,0),0)</f>
        <v>0</v>
      </c>
      <c r="W48" s="11">
        <f>IFERROR(VLOOKUP(L48,Table7[],2,0),0)</f>
        <v>0</v>
      </c>
      <c r="X48" s="11">
        <f t="shared" si="2"/>
        <v>2.6</v>
      </c>
      <c r="Y48" s="11">
        <f t="shared" si="3"/>
        <v>1.6</v>
      </c>
      <c r="Z48" s="12" t="b">
        <f t="shared" si="4"/>
        <v>1</v>
      </c>
      <c r="AA48" s="13">
        <f t="shared" si="5"/>
        <v>4.16</v>
      </c>
      <c r="AB48" s="15"/>
      <c r="AH48" t="s">
        <v>41</v>
      </c>
      <c r="AI48" s="14">
        <v>1.7999999999999998</v>
      </c>
      <c r="AM48" s="26"/>
      <c r="AN48" s="23" t="s">
        <v>39</v>
      </c>
      <c r="AO48" s="24" t="s">
        <v>31</v>
      </c>
      <c r="AP48" s="24" t="s">
        <v>32</v>
      </c>
      <c r="AQ48" s="25">
        <v>1.56</v>
      </c>
    </row>
    <row r="49" spans="2:43" x14ac:dyDescent="0.2">
      <c r="G49" s="2" t="s">
        <v>28</v>
      </c>
      <c r="H49" s="2" t="s">
        <v>51</v>
      </c>
      <c r="I49" s="2" t="s">
        <v>30</v>
      </c>
      <c r="J49" s="2" t="s">
        <v>31</v>
      </c>
      <c r="K49" s="2" t="s">
        <v>32</v>
      </c>
      <c r="L49" s="2" t="s">
        <v>32</v>
      </c>
      <c r="M49" s="9"/>
      <c r="N49" s="9"/>
      <c r="O49" s="10">
        <f>VLOOKUP(Table1[[#This Row],[ชั้น]],Table9[],2,0)</f>
        <v>2.6</v>
      </c>
      <c r="P49" s="11">
        <f t="shared" si="0"/>
        <v>0</v>
      </c>
      <c r="Q49" s="11">
        <f>IFERROR(VLOOKUP(L49,Table11[],2,0),0)</f>
        <v>0</v>
      </c>
      <c r="R49" s="11">
        <f>IFERROR(VLOOKUP(L49,Table15[],4,0),0)</f>
        <v>0</v>
      </c>
      <c r="S49" s="11">
        <f>IF(R49&gt;0,O49-VLOOKUP(L49,Table15[],3,0),0)</f>
        <v>0</v>
      </c>
      <c r="T49" s="11">
        <f>IFERROR(VLOOKUP(L49,Table14[],2,0),0)</f>
        <v>0.2</v>
      </c>
      <c r="U49" s="11">
        <f t="shared" si="1"/>
        <v>2.6</v>
      </c>
      <c r="V49" s="11">
        <f>IFERROR(VLOOKUP(L49,Table7[],3,0),0)</f>
        <v>0</v>
      </c>
      <c r="W49" s="11">
        <f>IFERROR(VLOOKUP(L49,Table7[],2,0),0)</f>
        <v>0</v>
      </c>
      <c r="X49" s="11">
        <f t="shared" si="2"/>
        <v>2.6</v>
      </c>
      <c r="Y49" s="11">
        <f t="shared" si="3"/>
        <v>0.2</v>
      </c>
      <c r="Z49" s="12" t="b">
        <f t="shared" si="4"/>
        <v>1</v>
      </c>
      <c r="AA49" s="13">
        <f t="shared" si="5"/>
        <v>0.52</v>
      </c>
      <c r="AB49" s="15"/>
      <c r="AH49" t="s">
        <v>62</v>
      </c>
      <c r="AI49" s="14">
        <v>1.2</v>
      </c>
      <c r="AM49" s="26"/>
      <c r="AN49" s="23"/>
      <c r="AO49" s="24" t="s">
        <v>40</v>
      </c>
      <c r="AP49" s="24" t="s">
        <v>41</v>
      </c>
      <c r="AQ49" s="25">
        <v>3.5999999999999996</v>
      </c>
    </row>
    <row r="50" spans="2:43" ht="15" customHeight="1" x14ac:dyDescent="0.2">
      <c r="G50" s="2" t="s">
        <v>28</v>
      </c>
      <c r="H50" s="2" t="s">
        <v>51</v>
      </c>
      <c r="I50" s="2" t="s">
        <v>30</v>
      </c>
      <c r="J50" s="2" t="s">
        <v>34</v>
      </c>
      <c r="K50" s="2" t="s">
        <v>35</v>
      </c>
      <c r="L50" s="2" t="s">
        <v>35</v>
      </c>
      <c r="M50" s="9">
        <v>0.5</v>
      </c>
      <c r="N50" s="9"/>
      <c r="O50" s="10">
        <f>VLOOKUP(Table1[[#This Row],[ชั้น]],Table9[],2,0)</f>
        <v>2.6</v>
      </c>
      <c r="P50" s="11">
        <f t="shared" si="0"/>
        <v>2.6</v>
      </c>
      <c r="Q50" s="11">
        <f>IFERROR(VLOOKUP(L50,Table11[],2,0),0)</f>
        <v>0</v>
      </c>
      <c r="R50" s="11">
        <f>IFERROR(VLOOKUP(L50,Table15[],4,0),0)</f>
        <v>0</v>
      </c>
      <c r="S50" s="11">
        <f>IF(R50&gt;0,O50-VLOOKUP(L50,Table15[],3,0),0)</f>
        <v>0</v>
      </c>
      <c r="T50" s="11">
        <f>IFERROR(VLOOKUP(L50,Table14[],2,0),0)</f>
        <v>0</v>
      </c>
      <c r="U50" s="11">
        <f t="shared" si="1"/>
        <v>0</v>
      </c>
      <c r="V50" s="11">
        <f>IFERROR(VLOOKUP(L50,Table7[],3,0),0)</f>
        <v>0</v>
      </c>
      <c r="W50" s="11">
        <f>IFERROR(VLOOKUP(L50,Table7[],2,0),0)</f>
        <v>0</v>
      </c>
      <c r="X50" s="11">
        <f t="shared" si="2"/>
        <v>2.6</v>
      </c>
      <c r="Y50" s="11">
        <f t="shared" si="3"/>
        <v>0.5</v>
      </c>
      <c r="Z50" s="12" t="b">
        <f t="shared" si="4"/>
        <v>1</v>
      </c>
      <c r="AA50" s="13">
        <f t="shared" si="5"/>
        <v>1.3</v>
      </c>
      <c r="AG50" t="s">
        <v>34</v>
      </c>
      <c r="AH50" t="s">
        <v>35</v>
      </c>
      <c r="AI50" s="14">
        <v>14.410000000000002</v>
      </c>
      <c r="AM50" s="26"/>
      <c r="AN50" s="23"/>
      <c r="AO50" s="24" t="s">
        <v>34</v>
      </c>
      <c r="AP50" s="24" t="s">
        <v>35</v>
      </c>
      <c r="AQ50" s="25">
        <v>12.389999999999999</v>
      </c>
    </row>
    <row r="51" spans="2:43" x14ac:dyDescent="0.2">
      <c r="G51" s="2" t="s">
        <v>28</v>
      </c>
      <c r="H51" s="2" t="s">
        <v>51</v>
      </c>
      <c r="I51" s="2" t="s">
        <v>30</v>
      </c>
      <c r="J51" s="2" t="s">
        <v>40</v>
      </c>
      <c r="K51" s="2" t="s">
        <v>44</v>
      </c>
      <c r="L51" s="2" t="s">
        <v>44</v>
      </c>
      <c r="M51" s="9"/>
      <c r="N51" s="9"/>
      <c r="O51" s="10">
        <f>VLOOKUP(Table1[[#This Row],[ชั้น]],Table9[],2,0)</f>
        <v>2.6</v>
      </c>
      <c r="P51" s="11">
        <f t="shared" si="0"/>
        <v>0</v>
      </c>
      <c r="Q51" s="11">
        <f>IFERROR(VLOOKUP(L51,Table11[],2,0),0)</f>
        <v>0</v>
      </c>
      <c r="R51" s="11">
        <f>IFERROR(VLOOKUP(L51,Table15[],4,0),0)</f>
        <v>0</v>
      </c>
      <c r="S51" s="11">
        <f>IF(R51&gt;0,O51-VLOOKUP(L51,Table15[],3,0),0)</f>
        <v>0</v>
      </c>
      <c r="T51" s="11">
        <f>IFERROR(VLOOKUP(L51,Table14[],2,0),0)</f>
        <v>0</v>
      </c>
      <c r="U51" s="11">
        <f t="shared" si="1"/>
        <v>0</v>
      </c>
      <c r="V51" s="11">
        <f>IFERROR(VLOOKUP(L51,Table7[],3,0),0)</f>
        <v>2.4</v>
      </c>
      <c r="W51" s="11">
        <f>IFERROR(VLOOKUP(L51,Table7[],2,0),0)</f>
        <v>1.65</v>
      </c>
      <c r="X51" s="11">
        <f t="shared" si="2"/>
        <v>1.65</v>
      </c>
      <c r="Y51" s="11">
        <f t="shared" si="3"/>
        <v>2.4</v>
      </c>
      <c r="Z51" s="12" t="b">
        <f t="shared" si="4"/>
        <v>1</v>
      </c>
      <c r="AA51" s="13">
        <f t="shared" si="5"/>
        <v>3.9599999999999995</v>
      </c>
      <c r="AB51" s="15"/>
      <c r="AF51" t="s">
        <v>51</v>
      </c>
      <c r="AG51" t="s">
        <v>31</v>
      </c>
      <c r="AH51" t="s">
        <v>32</v>
      </c>
      <c r="AI51" s="14">
        <v>1.56</v>
      </c>
      <c r="AM51" s="26"/>
      <c r="AN51" s="23"/>
      <c r="AO51" s="24"/>
      <c r="AP51" s="24"/>
      <c r="AQ51" s="25"/>
    </row>
    <row r="52" spans="2:43" x14ac:dyDescent="0.2">
      <c r="G52" s="2" t="s">
        <v>28</v>
      </c>
      <c r="H52" s="2" t="s">
        <v>51</v>
      </c>
      <c r="I52" s="2" t="s">
        <v>30</v>
      </c>
      <c r="J52" s="2" t="s">
        <v>34</v>
      </c>
      <c r="K52" s="2" t="s">
        <v>35</v>
      </c>
      <c r="L52" s="2" t="s">
        <v>58</v>
      </c>
      <c r="M52" s="9"/>
      <c r="N52" s="9"/>
      <c r="O52" s="10">
        <f>VLOOKUP(Table1[[#This Row],[ชั้น]],Table9[],2,0)</f>
        <v>2.6</v>
      </c>
      <c r="P52" s="11">
        <f t="shared" si="0"/>
        <v>0</v>
      </c>
      <c r="Q52" s="11">
        <f>IFERROR(VLOOKUP(L52,Table11[],2,0),0)</f>
        <v>0</v>
      </c>
      <c r="R52" s="11">
        <f>IFERROR(VLOOKUP(L52,Table15[],4,0),0)</f>
        <v>2.4</v>
      </c>
      <c r="S52" s="11">
        <f>IF(R52&gt;0,O52-VLOOKUP(L52,Table15[],3,0),0)</f>
        <v>0.95000000000000018</v>
      </c>
      <c r="T52" s="11">
        <f>IFERROR(VLOOKUP(L52,Table14[],2,0),0)</f>
        <v>0</v>
      </c>
      <c r="U52" s="11">
        <f t="shared" si="1"/>
        <v>0</v>
      </c>
      <c r="V52" s="11">
        <f>IFERROR(VLOOKUP(L52,Table7[],3,0),0)</f>
        <v>0</v>
      </c>
      <c r="W52" s="11">
        <f>IFERROR(VLOOKUP(L52,Table7[],2,0),0)</f>
        <v>0</v>
      </c>
      <c r="X52" s="11">
        <f t="shared" si="2"/>
        <v>0.95000000000000018</v>
      </c>
      <c r="Y52" s="11">
        <f t="shared" si="3"/>
        <v>2.4</v>
      </c>
      <c r="Z52" s="12" t="b">
        <f t="shared" si="4"/>
        <v>1</v>
      </c>
      <c r="AA52" s="13">
        <f t="shared" si="5"/>
        <v>2.2800000000000002</v>
      </c>
      <c r="AG52" t="s">
        <v>40</v>
      </c>
      <c r="AH52" t="s">
        <v>60</v>
      </c>
      <c r="AI52" s="14">
        <v>1.44</v>
      </c>
      <c r="AM52" s="26"/>
      <c r="AN52" s="23" t="s">
        <v>43</v>
      </c>
      <c r="AO52" s="24" t="s">
        <v>31</v>
      </c>
      <c r="AP52" s="24" t="s">
        <v>32</v>
      </c>
      <c r="AQ52" s="25">
        <v>1.56</v>
      </c>
    </row>
    <row r="53" spans="2:43" ht="15" customHeight="1" x14ac:dyDescent="0.2">
      <c r="B53" t="s">
        <v>64</v>
      </c>
      <c r="G53" s="2" t="s">
        <v>28</v>
      </c>
      <c r="H53" s="2" t="s">
        <v>51</v>
      </c>
      <c r="I53" s="2" t="s">
        <v>30</v>
      </c>
      <c r="J53" s="2" t="s">
        <v>34</v>
      </c>
      <c r="K53" s="2" t="s">
        <v>35</v>
      </c>
      <c r="L53" s="2" t="s">
        <v>35</v>
      </c>
      <c r="M53" s="9">
        <v>0.5</v>
      </c>
      <c r="N53" s="9"/>
      <c r="O53" s="10">
        <f>VLOOKUP(Table1[[#This Row],[ชั้น]],Table9[],2,0)</f>
        <v>2.6</v>
      </c>
      <c r="P53" s="11">
        <f t="shared" si="0"/>
        <v>2.6</v>
      </c>
      <c r="Q53" s="11">
        <f>IFERROR(VLOOKUP(L53,Table11[],2,0),0)</f>
        <v>0</v>
      </c>
      <c r="R53" s="11">
        <f>IFERROR(VLOOKUP(L53,Table15[],4,0),0)</f>
        <v>0</v>
      </c>
      <c r="S53" s="11">
        <f>IF(R53&gt;0,O53-VLOOKUP(L53,Table15[],3,0),0)</f>
        <v>0</v>
      </c>
      <c r="T53" s="11">
        <f>IFERROR(VLOOKUP(L53,Table14[],2,0),0)</f>
        <v>0</v>
      </c>
      <c r="U53" s="11">
        <f t="shared" si="1"/>
        <v>0</v>
      </c>
      <c r="V53" s="11">
        <f>IFERROR(VLOOKUP(L53,Table7[],3,0),0)</f>
        <v>0</v>
      </c>
      <c r="W53" s="11">
        <f>IFERROR(VLOOKUP(L53,Table7[],2,0),0)</f>
        <v>0</v>
      </c>
      <c r="X53" s="11">
        <f t="shared" si="2"/>
        <v>2.6</v>
      </c>
      <c r="Y53" s="11">
        <f t="shared" si="3"/>
        <v>0.5</v>
      </c>
      <c r="Z53" s="12" t="b">
        <f t="shared" si="4"/>
        <v>1</v>
      </c>
      <c r="AA53" s="13">
        <f t="shared" si="5"/>
        <v>1.3</v>
      </c>
      <c r="AB53" s="15"/>
      <c r="AH53" t="s">
        <v>63</v>
      </c>
      <c r="AI53" s="14">
        <v>1.44</v>
      </c>
      <c r="AM53" s="26"/>
      <c r="AN53" s="23"/>
      <c r="AO53" s="24" t="s">
        <v>40</v>
      </c>
      <c r="AP53" s="24" t="s">
        <v>60</v>
      </c>
      <c r="AQ53" s="25">
        <v>1.44</v>
      </c>
    </row>
    <row r="54" spans="2:43" x14ac:dyDescent="0.2">
      <c r="G54" s="2" t="s">
        <v>28</v>
      </c>
      <c r="H54" s="2" t="s">
        <v>51</v>
      </c>
      <c r="I54" s="2" t="s">
        <v>30</v>
      </c>
      <c r="J54" s="2" t="s">
        <v>31</v>
      </c>
      <c r="K54" s="2" t="s">
        <v>32</v>
      </c>
      <c r="L54" s="2" t="s">
        <v>32</v>
      </c>
      <c r="M54" s="9"/>
      <c r="N54" s="9"/>
      <c r="O54" s="10">
        <f>VLOOKUP(Table1[[#This Row],[ชั้น]],Table9[],2,0)</f>
        <v>2.6</v>
      </c>
      <c r="P54" s="11">
        <f t="shared" si="0"/>
        <v>0</v>
      </c>
      <c r="Q54" s="11">
        <f>IFERROR(VLOOKUP(L54,Table11[],2,0),0)</f>
        <v>0</v>
      </c>
      <c r="R54" s="11">
        <f>IFERROR(VLOOKUP(L54,Table15[],4,0),0)</f>
        <v>0</v>
      </c>
      <c r="S54" s="11">
        <f>IF(R54&gt;0,O54-VLOOKUP(L54,Table15[],3,0),0)</f>
        <v>0</v>
      </c>
      <c r="T54" s="11">
        <f>IFERROR(VLOOKUP(L54,Table14[],2,0),0)</f>
        <v>0.2</v>
      </c>
      <c r="U54" s="11">
        <f t="shared" si="1"/>
        <v>2.6</v>
      </c>
      <c r="V54" s="11">
        <f>IFERROR(VLOOKUP(L54,Table7[],3,0),0)</f>
        <v>0</v>
      </c>
      <c r="W54" s="11">
        <f>IFERROR(VLOOKUP(L54,Table7[],2,0),0)</f>
        <v>0</v>
      </c>
      <c r="X54" s="11">
        <f t="shared" si="2"/>
        <v>2.6</v>
      </c>
      <c r="Y54" s="11">
        <f t="shared" si="3"/>
        <v>0.2</v>
      </c>
      <c r="Z54" s="12" t="b">
        <f t="shared" si="4"/>
        <v>1</v>
      </c>
      <c r="AA54" s="13">
        <f t="shared" si="5"/>
        <v>0.52</v>
      </c>
      <c r="AB54" s="15"/>
      <c r="AG54" t="s">
        <v>34</v>
      </c>
      <c r="AH54" t="s">
        <v>35</v>
      </c>
      <c r="AI54" s="14">
        <v>17.399999999999999</v>
      </c>
      <c r="AM54" s="26"/>
      <c r="AN54" s="23"/>
      <c r="AO54" s="24"/>
      <c r="AP54" s="24" t="s">
        <v>41</v>
      </c>
      <c r="AQ54" s="25">
        <v>1.7999999999999998</v>
      </c>
    </row>
    <row r="55" spans="2:43" ht="15" customHeight="1" x14ac:dyDescent="0.2">
      <c r="B55" t="s">
        <v>5</v>
      </c>
      <c r="C55" s="17" t="s">
        <v>65</v>
      </c>
      <c r="D55" s="17" t="s">
        <v>66</v>
      </c>
      <c r="G55" s="2" t="s">
        <v>33</v>
      </c>
      <c r="H55" s="2" t="s">
        <v>29</v>
      </c>
      <c r="I55" s="2" t="s">
        <v>67</v>
      </c>
      <c r="J55" s="2" t="s">
        <v>31</v>
      </c>
      <c r="K55" s="2" t="s">
        <v>32</v>
      </c>
      <c r="L55" s="2" t="s">
        <v>32</v>
      </c>
      <c r="M55" s="9"/>
      <c r="N55" s="9"/>
      <c r="O55" s="10">
        <f>VLOOKUP(Table1[[#This Row],[ชั้น]],Table9[],2,0)</f>
        <v>2.6</v>
      </c>
      <c r="P55" s="11">
        <f t="shared" si="0"/>
        <v>0</v>
      </c>
      <c r="Q55" s="11">
        <f>IFERROR(VLOOKUP(L55,Table11[],2,0),0)</f>
        <v>0</v>
      </c>
      <c r="R55" s="11">
        <f>IFERROR(VLOOKUP(L55,Table15[],4,0),0)</f>
        <v>0</v>
      </c>
      <c r="S55" s="11">
        <f>IF(R55&gt;0,O55-VLOOKUP(L55,Table15[],3,0),0)</f>
        <v>0</v>
      </c>
      <c r="T55" s="11">
        <f>IFERROR(VLOOKUP(L55,Table14[],2,0),0)</f>
        <v>0.2</v>
      </c>
      <c r="U55" s="11">
        <f t="shared" si="1"/>
        <v>2.6</v>
      </c>
      <c r="V55" s="11">
        <f>IFERROR(VLOOKUP(L55,Table7[],3,0),0)</f>
        <v>0</v>
      </c>
      <c r="W55" s="11">
        <f>IFERROR(VLOOKUP(L55,Table7[],2,0),0)</f>
        <v>0</v>
      </c>
      <c r="X55" s="11">
        <f t="shared" si="2"/>
        <v>2.6</v>
      </c>
      <c r="Y55" s="11">
        <f t="shared" si="3"/>
        <v>0.2</v>
      </c>
      <c r="Z55" s="12" t="b">
        <f t="shared" si="4"/>
        <v>1</v>
      </c>
      <c r="AA55" s="13">
        <f t="shared" si="5"/>
        <v>0.52</v>
      </c>
      <c r="AE55" t="s">
        <v>68</v>
      </c>
      <c r="AI55" s="14">
        <v>80.34</v>
      </c>
      <c r="AM55" s="26"/>
      <c r="AN55" s="23"/>
      <c r="AO55" s="24"/>
      <c r="AP55" s="24" t="s">
        <v>62</v>
      </c>
      <c r="AQ55" s="25">
        <v>1.2</v>
      </c>
    </row>
    <row r="56" spans="2:43" x14ac:dyDescent="0.2">
      <c r="B56" s="2" t="s">
        <v>37</v>
      </c>
      <c r="C56" s="8">
        <v>2.2000000000000002</v>
      </c>
      <c r="D56" s="8">
        <v>2.4</v>
      </c>
      <c r="G56" s="2" t="s">
        <v>33</v>
      </c>
      <c r="H56" s="2" t="s">
        <v>29</v>
      </c>
      <c r="I56" s="2" t="s">
        <v>67</v>
      </c>
      <c r="J56" s="2" t="s">
        <v>34</v>
      </c>
      <c r="K56" s="2" t="s">
        <v>35</v>
      </c>
      <c r="L56" s="2" t="s">
        <v>35</v>
      </c>
      <c r="M56" s="9">
        <v>0.7</v>
      </c>
      <c r="N56" s="9"/>
      <c r="O56" s="10">
        <f>VLOOKUP(Table1[[#This Row],[ชั้น]],Table9[],2,0)</f>
        <v>2.6</v>
      </c>
      <c r="P56" s="11">
        <f t="shared" si="0"/>
        <v>2.6</v>
      </c>
      <c r="Q56" s="11">
        <f>IFERROR(VLOOKUP(L56,Table11[],2,0),0)</f>
        <v>0</v>
      </c>
      <c r="R56" s="11">
        <f>IFERROR(VLOOKUP(L56,Table15[],4,0),0)</f>
        <v>0</v>
      </c>
      <c r="S56" s="11">
        <f>IF(R56&gt;0,O56-VLOOKUP(L56,Table15[],3,0),0)</f>
        <v>0</v>
      </c>
      <c r="T56" s="11">
        <f>IFERROR(VLOOKUP(L56,Table14[],2,0),0)</f>
        <v>0</v>
      </c>
      <c r="U56" s="11">
        <f t="shared" si="1"/>
        <v>0</v>
      </c>
      <c r="V56" s="11">
        <f>IFERROR(VLOOKUP(L56,Table7[],3,0),0)</f>
        <v>0</v>
      </c>
      <c r="W56" s="11">
        <f>IFERROR(VLOOKUP(L56,Table7[],2,0),0)</f>
        <v>0</v>
      </c>
      <c r="X56" s="11">
        <f t="shared" si="2"/>
        <v>2.6</v>
      </c>
      <c r="Y56" s="11">
        <f t="shared" si="3"/>
        <v>0.7</v>
      </c>
      <c r="Z56" s="12" t="b">
        <f t="shared" si="4"/>
        <v>1</v>
      </c>
      <c r="AA56" s="13">
        <f t="shared" si="5"/>
        <v>1.8199999999999998</v>
      </c>
      <c r="AB56" s="15"/>
      <c r="AE56" t="s">
        <v>69</v>
      </c>
      <c r="AI56" s="14">
        <v>138.19</v>
      </c>
      <c r="AM56" s="26"/>
      <c r="AN56" s="23"/>
      <c r="AO56" s="24" t="s">
        <v>34</v>
      </c>
      <c r="AP56" s="24" t="s">
        <v>35</v>
      </c>
      <c r="AQ56" s="25">
        <v>14.410000000000002</v>
      </c>
    </row>
    <row r="57" spans="2:43" x14ac:dyDescent="0.2">
      <c r="B57" s="2" t="s">
        <v>53</v>
      </c>
      <c r="C57" s="8">
        <v>2.0499999999999998</v>
      </c>
      <c r="D57" s="8">
        <v>2</v>
      </c>
      <c r="G57" s="2" t="s">
        <v>33</v>
      </c>
      <c r="H57" s="2" t="s">
        <v>29</v>
      </c>
      <c r="I57" s="2" t="s">
        <v>67</v>
      </c>
      <c r="J57" s="2" t="s">
        <v>36</v>
      </c>
      <c r="K57" s="2" t="s">
        <v>37</v>
      </c>
      <c r="L57" s="2" t="s">
        <v>37</v>
      </c>
      <c r="M57" s="9"/>
      <c r="N57" s="9"/>
      <c r="O57" s="10">
        <f>VLOOKUP(Table1[[#This Row],[ชั้น]],Table9[],2,0)</f>
        <v>2.6</v>
      </c>
      <c r="P57" s="11">
        <f t="shared" si="0"/>
        <v>0</v>
      </c>
      <c r="Q57" s="11">
        <f>IFERROR(VLOOKUP(L57,Table11[],2,0),0)</f>
        <v>0</v>
      </c>
      <c r="R57" s="11">
        <f>IFERROR(VLOOKUP(L57,Table15[],4,0),0)</f>
        <v>0</v>
      </c>
      <c r="S57" s="11">
        <f>IF(R57&gt;0,O57-VLOOKUP(L57,Table15[],3,0),0)</f>
        <v>0</v>
      </c>
      <c r="T57" s="11">
        <f>IFERROR(VLOOKUP(L57,Table14[],2,0),0)</f>
        <v>0</v>
      </c>
      <c r="U57" s="11">
        <f t="shared" si="1"/>
        <v>0</v>
      </c>
      <c r="V57" s="11">
        <f>IFERROR(VLOOKUP(L57,Table7[],3,0),0)</f>
        <v>2.4</v>
      </c>
      <c r="W57" s="11">
        <f>IFERROR(VLOOKUP(L57,Table7[],2,0),0)</f>
        <v>2.2000000000000002</v>
      </c>
      <c r="X57" s="11">
        <f t="shared" si="2"/>
        <v>2.2000000000000002</v>
      </c>
      <c r="Y57" s="11">
        <f t="shared" si="3"/>
        <v>2.4</v>
      </c>
      <c r="Z57" s="12" t="b">
        <f t="shared" si="4"/>
        <v>1</v>
      </c>
      <c r="AA57" s="13">
        <f t="shared" si="5"/>
        <v>5.28</v>
      </c>
      <c r="AM57" s="26"/>
      <c r="AN57" s="23"/>
      <c r="AO57" s="24"/>
      <c r="AP57" s="24"/>
      <c r="AQ57" s="25"/>
    </row>
    <row r="58" spans="2:43" ht="15" customHeight="1" x14ac:dyDescent="0.2">
      <c r="B58" s="2" t="s">
        <v>62</v>
      </c>
      <c r="C58" s="8">
        <v>1.2</v>
      </c>
      <c r="D58" s="8">
        <v>1</v>
      </c>
      <c r="G58" s="2" t="s">
        <v>33</v>
      </c>
      <c r="H58" s="2" t="s">
        <v>29</v>
      </c>
      <c r="I58" s="2" t="s">
        <v>67</v>
      </c>
      <c r="J58" s="2" t="s">
        <v>34</v>
      </c>
      <c r="K58" s="2" t="s">
        <v>35</v>
      </c>
      <c r="L58" s="2" t="s">
        <v>38</v>
      </c>
      <c r="M58" s="9"/>
      <c r="N58" s="9"/>
      <c r="O58" s="10">
        <f>VLOOKUP(Table1[[#This Row],[ชั้น]],Table9[],2,0)</f>
        <v>2.6</v>
      </c>
      <c r="P58" s="11">
        <f t="shared" si="0"/>
        <v>0</v>
      </c>
      <c r="Q58" s="11">
        <f>IFERROR(VLOOKUP(L58,Table11[],2,0),0)</f>
        <v>0</v>
      </c>
      <c r="R58" s="11">
        <f>IFERROR(VLOOKUP(L58,Table15[],4,0),0)</f>
        <v>2.4</v>
      </c>
      <c r="S58" s="11">
        <f>IF(R58&gt;0,O58-VLOOKUP(L58,Table15[],3,0),0)</f>
        <v>0.39999999999999991</v>
      </c>
      <c r="T58" s="11">
        <f>IFERROR(VLOOKUP(L58,Table14[],2,0),0)</f>
        <v>0</v>
      </c>
      <c r="U58" s="11">
        <f t="shared" si="1"/>
        <v>0</v>
      </c>
      <c r="V58" s="11">
        <f>IFERROR(VLOOKUP(L58,Table7[],3,0),0)</f>
        <v>0</v>
      </c>
      <c r="W58" s="11">
        <f>IFERROR(VLOOKUP(L58,Table7[],2,0),0)</f>
        <v>0</v>
      </c>
      <c r="X58" s="11">
        <f t="shared" si="2"/>
        <v>0.39999999999999991</v>
      </c>
      <c r="Y58" s="11">
        <f t="shared" si="3"/>
        <v>2.4</v>
      </c>
      <c r="Z58" s="12" t="b">
        <f t="shared" si="4"/>
        <v>1</v>
      </c>
      <c r="AA58" s="13">
        <f t="shared" si="5"/>
        <v>0.95999999999999974</v>
      </c>
      <c r="AB58" s="15"/>
      <c r="AM58" s="26"/>
      <c r="AN58" s="23" t="s">
        <v>51</v>
      </c>
      <c r="AO58" s="24" t="s">
        <v>31</v>
      </c>
      <c r="AP58" s="24" t="s">
        <v>32</v>
      </c>
      <c r="AQ58" s="25">
        <v>1.56</v>
      </c>
    </row>
    <row r="59" spans="2:43" ht="15" customHeight="1" x14ac:dyDescent="0.2">
      <c r="B59" s="2" t="s">
        <v>60</v>
      </c>
      <c r="C59" s="8">
        <v>1.2</v>
      </c>
      <c r="D59" s="8">
        <v>1.2</v>
      </c>
      <c r="G59" s="2" t="s">
        <v>33</v>
      </c>
      <c r="H59" s="2" t="s">
        <v>29</v>
      </c>
      <c r="I59" s="2" t="s">
        <v>67</v>
      </c>
      <c r="J59" s="2" t="s">
        <v>34</v>
      </c>
      <c r="K59" s="2" t="s">
        <v>35</v>
      </c>
      <c r="L59" s="2" t="s">
        <v>35</v>
      </c>
      <c r="M59" s="9">
        <v>0.7</v>
      </c>
      <c r="N59" s="9"/>
      <c r="O59" s="10">
        <f>VLOOKUP(Table1[[#This Row],[ชั้น]],Table9[],2,0)</f>
        <v>2.6</v>
      </c>
      <c r="P59" s="11">
        <f t="shared" si="0"/>
        <v>2.6</v>
      </c>
      <c r="Q59" s="11">
        <f>IFERROR(VLOOKUP(L59,Table11[],2,0),0)</f>
        <v>0</v>
      </c>
      <c r="R59" s="11">
        <f>IFERROR(VLOOKUP(L59,Table15[],4,0),0)</f>
        <v>0</v>
      </c>
      <c r="S59" s="11">
        <f>IF(R59&gt;0,O59-VLOOKUP(L59,Table15[],3,0),0)</f>
        <v>0</v>
      </c>
      <c r="T59" s="11">
        <f>IFERROR(VLOOKUP(L59,Table14[],2,0),0)</f>
        <v>0</v>
      </c>
      <c r="U59" s="11">
        <f t="shared" si="1"/>
        <v>0</v>
      </c>
      <c r="V59" s="11">
        <f>IFERROR(VLOOKUP(L59,Table7[],3,0),0)</f>
        <v>0</v>
      </c>
      <c r="W59" s="11">
        <f>IFERROR(VLOOKUP(L59,Table7[],2,0),0)</f>
        <v>0</v>
      </c>
      <c r="X59" s="11">
        <f t="shared" si="2"/>
        <v>2.6</v>
      </c>
      <c r="Y59" s="11">
        <f t="shared" si="3"/>
        <v>0.7</v>
      </c>
      <c r="Z59" s="12" t="b">
        <f t="shared" si="4"/>
        <v>1</v>
      </c>
      <c r="AA59" s="13">
        <f t="shared" si="5"/>
        <v>1.8199999999999998</v>
      </c>
      <c r="AB59" s="15"/>
      <c r="AM59" s="26"/>
      <c r="AN59" s="23"/>
      <c r="AO59" s="24" t="s">
        <v>40</v>
      </c>
      <c r="AP59" s="24" t="s">
        <v>60</v>
      </c>
      <c r="AQ59" s="25">
        <v>1.44</v>
      </c>
    </row>
    <row r="60" spans="2:43" x14ac:dyDescent="0.2">
      <c r="B60" s="2" t="s">
        <v>41</v>
      </c>
      <c r="C60" s="8">
        <v>1.2</v>
      </c>
      <c r="D60" s="8">
        <v>1.5</v>
      </c>
      <c r="G60" s="2" t="s">
        <v>33</v>
      </c>
      <c r="H60" s="2" t="s">
        <v>29</v>
      </c>
      <c r="I60" s="2" t="s">
        <v>67</v>
      </c>
      <c r="J60" s="2" t="s">
        <v>31</v>
      </c>
      <c r="K60" s="2" t="s">
        <v>32</v>
      </c>
      <c r="L60" s="2" t="s">
        <v>32</v>
      </c>
      <c r="M60" s="9"/>
      <c r="N60" s="9"/>
      <c r="O60" s="10">
        <f>VLOOKUP(Table1[[#This Row],[ชั้น]],Table9[],2,0)</f>
        <v>2.6</v>
      </c>
      <c r="P60" s="11">
        <f t="shared" si="0"/>
        <v>0</v>
      </c>
      <c r="Q60" s="11">
        <f>IFERROR(VLOOKUP(L60,Table11[],2,0),0)</f>
        <v>0</v>
      </c>
      <c r="R60" s="11">
        <f>IFERROR(VLOOKUP(L60,Table15[],4,0),0)</f>
        <v>0</v>
      </c>
      <c r="S60" s="11">
        <f>IF(R60&gt;0,O60-VLOOKUP(L60,Table15[],3,0),0)</f>
        <v>0</v>
      </c>
      <c r="T60" s="11">
        <f>IFERROR(VLOOKUP(L60,Table14[],2,0),0)</f>
        <v>0.2</v>
      </c>
      <c r="U60" s="11">
        <f t="shared" si="1"/>
        <v>2.6</v>
      </c>
      <c r="V60" s="11">
        <f>IFERROR(VLOOKUP(L60,Table7[],3,0),0)</f>
        <v>0</v>
      </c>
      <c r="W60" s="11">
        <f>IFERROR(VLOOKUP(L60,Table7[],2,0),0)</f>
        <v>0</v>
      </c>
      <c r="X60" s="11">
        <f t="shared" si="2"/>
        <v>2.6</v>
      </c>
      <c r="Y60" s="11">
        <f t="shared" si="3"/>
        <v>0.2</v>
      </c>
      <c r="Z60" s="12" t="b">
        <f t="shared" si="4"/>
        <v>1</v>
      </c>
      <c r="AA60" s="13">
        <f t="shared" si="5"/>
        <v>0.52</v>
      </c>
      <c r="AB60" s="15"/>
      <c r="AM60" s="26"/>
      <c r="AN60" s="23"/>
      <c r="AO60" s="24"/>
      <c r="AP60" s="24" t="s">
        <v>63</v>
      </c>
      <c r="AQ60" s="25">
        <v>1.44</v>
      </c>
    </row>
    <row r="61" spans="2:43" ht="15" customHeight="1" x14ac:dyDescent="0.2">
      <c r="B61" s="2" t="s">
        <v>70</v>
      </c>
      <c r="C61" s="8">
        <v>1.2</v>
      </c>
      <c r="D61" s="8">
        <v>1.8</v>
      </c>
      <c r="G61" s="2" t="s">
        <v>33</v>
      </c>
      <c r="H61" s="2" t="s">
        <v>29</v>
      </c>
      <c r="I61" s="2" t="s">
        <v>71</v>
      </c>
      <c r="J61" s="2" t="s">
        <v>31</v>
      </c>
      <c r="K61" s="2" t="s">
        <v>32</v>
      </c>
      <c r="L61" s="2" t="s">
        <v>32</v>
      </c>
      <c r="M61" s="9"/>
      <c r="N61" s="9"/>
      <c r="O61" s="10">
        <f>VLOOKUP(Table1[[#This Row],[ชั้น]],Table9[],2,0)</f>
        <v>2.6</v>
      </c>
      <c r="P61" s="11">
        <f t="shared" si="0"/>
        <v>0</v>
      </c>
      <c r="Q61" s="11">
        <f>IFERROR(VLOOKUP(L61,Table11[],2,0),0)</f>
        <v>0</v>
      </c>
      <c r="R61" s="11">
        <f>IFERROR(VLOOKUP(L61,Table15[],4,0),0)</f>
        <v>0</v>
      </c>
      <c r="S61" s="11">
        <f>IF(R61&gt;0,O61-VLOOKUP(L61,Table15[],3,0),0)</f>
        <v>0</v>
      </c>
      <c r="T61" s="11">
        <f>IFERROR(VLOOKUP(L61,Table14[],2,0),0)</f>
        <v>0.2</v>
      </c>
      <c r="U61" s="11">
        <f t="shared" si="1"/>
        <v>2.6</v>
      </c>
      <c r="V61" s="11">
        <f>IFERROR(VLOOKUP(L61,Table7[],3,0),0)</f>
        <v>0</v>
      </c>
      <c r="W61" s="11">
        <f>IFERROR(VLOOKUP(L61,Table7[],2,0),0)</f>
        <v>0</v>
      </c>
      <c r="X61" s="11">
        <f t="shared" si="2"/>
        <v>2.6</v>
      </c>
      <c r="Y61" s="11">
        <f t="shared" si="3"/>
        <v>0.2</v>
      </c>
      <c r="Z61" s="12" t="b">
        <f t="shared" si="4"/>
        <v>1</v>
      </c>
      <c r="AA61" s="13">
        <f t="shared" si="5"/>
        <v>0.52</v>
      </c>
      <c r="AM61" s="26"/>
      <c r="AN61" s="23"/>
      <c r="AO61" s="24" t="s">
        <v>34</v>
      </c>
      <c r="AP61" s="24" t="s">
        <v>35</v>
      </c>
      <c r="AQ61" s="25">
        <v>17.399999999999999</v>
      </c>
    </row>
    <row r="62" spans="2:43" x14ac:dyDescent="0.2">
      <c r="B62" s="2" t="s">
        <v>63</v>
      </c>
      <c r="C62" s="8">
        <v>1.2</v>
      </c>
      <c r="D62" s="8">
        <v>0.6</v>
      </c>
      <c r="G62" s="2" t="s">
        <v>33</v>
      </c>
      <c r="H62" s="2" t="s">
        <v>29</v>
      </c>
      <c r="I62" s="2" t="s">
        <v>71</v>
      </c>
      <c r="J62" s="2" t="s">
        <v>34</v>
      </c>
      <c r="K62" s="2" t="s">
        <v>35</v>
      </c>
      <c r="L62" s="2" t="s">
        <v>35</v>
      </c>
      <c r="M62" s="9">
        <v>0.75</v>
      </c>
      <c r="N62" s="9"/>
      <c r="O62" s="10">
        <f>VLOOKUP(Table1[[#This Row],[ชั้น]],Table9[],2,0)</f>
        <v>2.6</v>
      </c>
      <c r="P62" s="11">
        <f t="shared" si="0"/>
        <v>2.6</v>
      </c>
      <c r="Q62" s="11">
        <f>IFERROR(VLOOKUP(L62,Table11[],2,0),0)</f>
        <v>0</v>
      </c>
      <c r="R62" s="11">
        <f>IFERROR(VLOOKUP(L62,Table15[],4,0),0)</f>
        <v>0</v>
      </c>
      <c r="S62" s="11">
        <f>IF(R62&gt;0,O62-VLOOKUP(L62,Table15[],3,0),0)</f>
        <v>0</v>
      </c>
      <c r="T62" s="11">
        <f>IFERROR(VLOOKUP(L62,Table14[],2,0),0)</f>
        <v>0</v>
      </c>
      <c r="U62" s="11">
        <f t="shared" si="1"/>
        <v>0</v>
      </c>
      <c r="V62" s="11">
        <f>IFERROR(VLOOKUP(L62,Table7[],3,0),0)</f>
        <v>0</v>
      </c>
      <c r="W62" s="11">
        <f>IFERROR(VLOOKUP(L62,Table7[],2,0),0)</f>
        <v>0</v>
      </c>
      <c r="X62" s="11">
        <f t="shared" si="2"/>
        <v>2.6</v>
      </c>
      <c r="Y62" s="11">
        <f t="shared" si="3"/>
        <v>0.75</v>
      </c>
      <c r="Z62" s="12" t="b">
        <f t="shared" si="4"/>
        <v>1</v>
      </c>
      <c r="AA62" s="13">
        <f t="shared" si="5"/>
        <v>1.9500000000000002</v>
      </c>
      <c r="AB62" s="15"/>
      <c r="AM62" s="26"/>
      <c r="AN62" s="23"/>
      <c r="AO62" s="24"/>
      <c r="AP62" s="24"/>
      <c r="AQ62" s="25"/>
    </row>
    <row r="63" spans="2:43" x14ac:dyDescent="0.2">
      <c r="B63" s="2" t="s">
        <v>44</v>
      </c>
      <c r="C63" s="8">
        <v>1.65</v>
      </c>
      <c r="D63" s="8">
        <v>2.4</v>
      </c>
      <c r="G63" s="2" t="s">
        <v>33</v>
      </c>
      <c r="H63" s="2" t="s">
        <v>29</v>
      </c>
      <c r="I63" s="2" t="s">
        <v>71</v>
      </c>
      <c r="J63" s="2" t="s">
        <v>40</v>
      </c>
      <c r="K63" s="2" t="s">
        <v>56</v>
      </c>
      <c r="L63" s="2" t="s">
        <v>56</v>
      </c>
      <c r="M63" s="9"/>
      <c r="N63" s="9"/>
      <c r="O63" s="10">
        <f>VLOOKUP(Table1[[#This Row],[ชั้น]],Table9[],2,0)</f>
        <v>2.6</v>
      </c>
      <c r="P63" s="11">
        <f t="shared" si="0"/>
        <v>0</v>
      </c>
      <c r="Q63" s="11">
        <f>IFERROR(VLOOKUP(L63,Table11[],2,0),0)</f>
        <v>0</v>
      </c>
      <c r="R63" s="11">
        <f>IFERROR(VLOOKUP(L63,Table15[],4,0),0)</f>
        <v>0</v>
      </c>
      <c r="S63" s="11">
        <f>IF(R63&gt;0,O63-VLOOKUP(L63,Table15[],3,0),0)</f>
        <v>0</v>
      </c>
      <c r="T63" s="11">
        <f>IFERROR(VLOOKUP(L63,Table14[],2,0),0)</f>
        <v>0</v>
      </c>
      <c r="U63" s="11">
        <f t="shared" si="1"/>
        <v>0</v>
      </c>
      <c r="V63" s="11">
        <f>IFERROR(VLOOKUP(L63,Table7[],3,0),0)</f>
        <v>1.8</v>
      </c>
      <c r="W63" s="11">
        <f>IFERROR(VLOOKUP(L63,Table7[],2,0),0)</f>
        <v>1.35</v>
      </c>
      <c r="X63" s="11">
        <f t="shared" si="2"/>
        <v>1.35</v>
      </c>
      <c r="Y63" s="11">
        <f t="shared" si="3"/>
        <v>1.8</v>
      </c>
      <c r="Z63" s="12" t="b">
        <f t="shared" si="4"/>
        <v>1</v>
      </c>
      <c r="AA63" s="13">
        <f t="shared" si="5"/>
        <v>2.4300000000000002</v>
      </c>
      <c r="AM63" s="23" t="s">
        <v>68</v>
      </c>
      <c r="AN63" s="23"/>
      <c r="AO63" s="23"/>
      <c r="AP63" s="23"/>
      <c r="AQ63" s="27">
        <v>80.34</v>
      </c>
    </row>
    <row r="64" spans="2:43" ht="15" customHeight="1" x14ac:dyDescent="0.2">
      <c r="B64" s="2" t="s">
        <v>46</v>
      </c>
      <c r="C64" s="8">
        <v>1.05</v>
      </c>
      <c r="D64" s="8">
        <v>1.2</v>
      </c>
      <c r="G64" s="2" t="s">
        <v>33</v>
      </c>
      <c r="H64" s="2" t="s">
        <v>29</v>
      </c>
      <c r="I64" s="2" t="s">
        <v>71</v>
      </c>
      <c r="J64" s="2" t="s">
        <v>34</v>
      </c>
      <c r="K64" s="2" t="s">
        <v>35</v>
      </c>
      <c r="L64" s="2" t="s">
        <v>72</v>
      </c>
      <c r="M64" s="9"/>
      <c r="N64" s="9"/>
      <c r="O64" s="10">
        <f>VLOOKUP(Table1[[#This Row],[ชั้น]],Table9[],2,0)</f>
        <v>2.6</v>
      </c>
      <c r="P64" s="11">
        <f t="shared" si="0"/>
        <v>0</v>
      </c>
      <c r="Q64" s="11">
        <f>IFERROR(VLOOKUP(L64,Table11[],2,0),0)</f>
        <v>0</v>
      </c>
      <c r="R64" s="11">
        <f>IFERROR(VLOOKUP(L64,Table15[],4,0),0)</f>
        <v>1.8</v>
      </c>
      <c r="S64" s="11">
        <f>IF(R64&gt;0,O64-VLOOKUP(L64,Table15[],3,0),0)</f>
        <v>1.25</v>
      </c>
      <c r="T64" s="11">
        <f>IFERROR(VLOOKUP(L64,Table14[],2,0),0)</f>
        <v>0</v>
      </c>
      <c r="U64" s="11">
        <f t="shared" si="1"/>
        <v>0</v>
      </c>
      <c r="V64" s="11">
        <f>IFERROR(VLOOKUP(L64,Table7[],3,0),0)</f>
        <v>0</v>
      </c>
      <c r="W64" s="11">
        <f>IFERROR(VLOOKUP(L64,Table7[],2,0),0)</f>
        <v>0</v>
      </c>
      <c r="X64" s="11">
        <f t="shared" si="2"/>
        <v>1.25</v>
      </c>
      <c r="Y64" s="11">
        <f t="shared" si="3"/>
        <v>1.8</v>
      </c>
      <c r="Z64" s="12" t="b">
        <f t="shared" si="4"/>
        <v>1</v>
      </c>
      <c r="AA64" s="13">
        <f t="shared" si="5"/>
        <v>2.25</v>
      </c>
      <c r="AB64" s="15"/>
      <c r="AM64" s="28" t="s">
        <v>69</v>
      </c>
      <c r="AN64" s="28"/>
      <c r="AO64" s="28"/>
      <c r="AP64" s="28"/>
      <c r="AQ64" s="29">
        <v>138.19</v>
      </c>
    </row>
    <row r="65" spans="2:28" ht="15" customHeight="1" x14ac:dyDescent="0.2">
      <c r="B65" s="2" t="s">
        <v>56</v>
      </c>
      <c r="C65" s="8">
        <v>1.35</v>
      </c>
      <c r="D65" s="8">
        <v>1.8</v>
      </c>
      <c r="G65" s="2" t="s">
        <v>33</v>
      </c>
      <c r="H65" s="2" t="s">
        <v>29</v>
      </c>
      <c r="I65" s="2" t="s">
        <v>71</v>
      </c>
      <c r="J65" s="2" t="s">
        <v>34</v>
      </c>
      <c r="K65" s="2" t="s">
        <v>35</v>
      </c>
      <c r="L65" s="2" t="s">
        <v>35</v>
      </c>
      <c r="M65" s="9">
        <v>0.75</v>
      </c>
      <c r="N65" s="9"/>
      <c r="O65" s="10">
        <f>VLOOKUP(Table1[[#This Row],[ชั้น]],Table9[],2,0)</f>
        <v>2.6</v>
      </c>
      <c r="P65" s="11">
        <f t="shared" si="0"/>
        <v>2.6</v>
      </c>
      <c r="Q65" s="11">
        <f>IFERROR(VLOOKUP(L65,Table11[],2,0),0)</f>
        <v>0</v>
      </c>
      <c r="R65" s="11">
        <f>IFERROR(VLOOKUP(L65,Table15[],4,0),0)</f>
        <v>0</v>
      </c>
      <c r="S65" s="11">
        <f>IF(R65&gt;0,O65-VLOOKUP(L65,Table15[],3,0),0)</f>
        <v>0</v>
      </c>
      <c r="T65" s="11">
        <f>IFERROR(VLOOKUP(L65,Table14[],2,0),0)</f>
        <v>0</v>
      </c>
      <c r="U65" s="11">
        <f t="shared" si="1"/>
        <v>0</v>
      </c>
      <c r="V65" s="11">
        <f>IFERROR(VLOOKUP(L65,Table7[],3,0),0)</f>
        <v>0</v>
      </c>
      <c r="W65" s="11">
        <f>IFERROR(VLOOKUP(L65,Table7[],2,0),0)</f>
        <v>0</v>
      </c>
      <c r="X65" s="11">
        <f t="shared" si="2"/>
        <v>2.6</v>
      </c>
      <c r="Y65" s="11">
        <f t="shared" si="3"/>
        <v>0.75</v>
      </c>
      <c r="Z65" s="12" t="b">
        <f t="shared" si="4"/>
        <v>1</v>
      </c>
      <c r="AA65" s="13">
        <f t="shared" si="5"/>
        <v>1.9500000000000002</v>
      </c>
      <c r="AB65" s="15"/>
    </row>
    <row r="66" spans="2:28" x14ac:dyDescent="0.2">
      <c r="G66" s="2" t="s">
        <v>33</v>
      </c>
      <c r="H66" s="2" t="s">
        <v>29</v>
      </c>
      <c r="I66" s="2" t="s">
        <v>71</v>
      </c>
      <c r="J66" s="2" t="s">
        <v>31</v>
      </c>
      <c r="K66" s="2" t="s">
        <v>32</v>
      </c>
      <c r="L66" s="2" t="s">
        <v>32</v>
      </c>
      <c r="M66" s="9"/>
      <c r="N66" s="9"/>
      <c r="O66" s="10">
        <f>VLOOKUP(Table1[[#This Row],[ชั้น]],Table9[],2,0)</f>
        <v>2.6</v>
      </c>
      <c r="P66" s="11">
        <f t="shared" si="0"/>
        <v>0</v>
      </c>
      <c r="Q66" s="11">
        <f>IFERROR(VLOOKUP(L66,Table11[],2,0),0)</f>
        <v>0</v>
      </c>
      <c r="R66" s="11">
        <f>IFERROR(VLOOKUP(L66,Table15[],4,0),0)</f>
        <v>0</v>
      </c>
      <c r="S66" s="11">
        <f>IF(R66&gt;0,O66-VLOOKUP(L66,Table15[],3,0),0)</f>
        <v>0</v>
      </c>
      <c r="T66" s="11">
        <f>IFERROR(VLOOKUP(L66,Table14[],2,0),0)</f>
        <v>0.2</v>
      </c>
      <c r="U66" s="11">
        <f t="shared" si="1"/>
        <v>2.6</v>
      </c>
      <c r="V66" s="11">
        <f>IFERROR(VLOOKUP(L66,Table7[],3,0),0)</f>
        <v>0</v>
      </c>
      <c r="W66" s="11">
        <f>IFERROR(VLOOKUP(L66,Table7[],2,0),0)</f>
        <v>0</v>
      </c>
      <c r="X66" s="11">
        <f t="shared" si="2"/>
        <v>2.6</v>
      </c>
      <c r="Y66" s="11">
        <f t="shared" si="3"/>
        <v>0.2</v>
      </c>
      <c r="Z66" s="12" t="b">
        <f t="shared" si="4"/>
        <v>1</v>
      </c>
      <c r="AA66" s="13">
        <f t="shared" si="5"/>
        <v>0.52</v>
      </c>
      <c r="AB66" s="15"/>
    </row>
    <row r="67" spans="2:28" ht="15" customHeight="1" x14ac:dyDescent="0.2">
      <c r="G67" s="2" t="s">
        <v>33</v>
      </c>
      <c r="H67" s="2" t="s">
        <v>39</v>
      </c>
      <c r="I67" s="2" t="s">
        <v>71</v>
      </c>
      <c r="J67" s="2" t="s">
        <v>31</v>
      </c>
      <c r="K67" s="2" t="s">
        <v>32</v>
      </c>
      <c r="L67" s="2" t="s">
        <v>32</v>
      </c>
      <c r="M67" s="9"/>
      <c r="N67" s="9"/>
      <c r="O67" s="10">
        <f>VLOOKUP(Table1[[#This Row],[ชั้น]],Table9[],2,0)</f>
        <v>2.6</v>
      </c>
      <c r="P67" s="11">
        <f t="shared" si="0"/>
        <v>0</v>
      </c>
      <c r="Q67" s="11">
        <f>IFERROR(VLOOKUP(L67,Table11[],2,0),0)</f>
        <v>0</v>
      </c>
      <c r="R67" s="11">
        <f>IFERROR(VLOOKUP(L67,Table15[],4,0),0)</f>
        <v>0</v>
      </c>
      <c r="S67" s="11">
        <f>IF(R67&gt;0,O67-VLOOKUP(L67,Table15[],3,0),0)</f>
        <v>0</v>
      </c>
      <c r="T67" s="11">
        <f>IFERROR(VLOOKUP(L67,Table14[],2,0),0)</f>
        <v>0.2</v>
      </c>
      <c r="U67" s="11">
        <f t="shared" si="1"/>
        <v>2.6</v>
      </c>
      <c r="V67" s="11">
        <f>IFERROR(VLOOKUP(L67,Table7[],3,0),0)</f>
        <v>0</v>
      </c>
      <c r="W67" s="11">
        <f>IFERROR(VLOOKUP(L67,Table7[],2,0),0)</f>
        <v>0</v>
      </c>
      <c r="X67" s="11">
        <f t="shared" si="2"/>
        <v>2.6</v>
      </c>
      <c r="Y67" s="11">
        <f t="shared" si="3"/>
        <v>0.2</v>
      </c>
      <c r="Z67" s="12" t="b">
        <f t="shared" si="4"/>
        <v>1</v>
      </c>
      <c r="AA67" s="13">
        <f t="shared" si="5"/>
        <v>0.52</v>
      </c>
    </row>
    <row r="68" spans="2:28" x14ac:dyDescent="0.2">
      <c r="G68" s="2" t="s">
        <v>33</v>
      </c>
      <c r="H68" s="2" t="s">
        <v>39</v>
      </c>
      <c r="I68" s="2" t="s">
        <v>71</v>
      </c>
      <c r="J68" s="2" t="s">
        <v>34</v>
      </c>
      <c r="K68" s="2" t="s">
        <v>35</v>
      </c>
      <c r="L68" s="2" t="s">
        <v>35</v>
      </c>
      <c r="M68" s="9">
        <v>0.875</v>
      </c>
      <c r="N68" s="9"/>
      <c r="O68" s="10">
        <f>VLOOKUP(Table1[[#This Row],[ชั้น]],Table9[],2,0)</f>
        <v>2.6</v>
      </c>
      <c r="P68" s="11">
        <f t="shared" si="0"/>
        <v>2.6</v>
      </c>
      <c r="Q68" s="11">
        <f>IFERROR(VLOOKUP(L68,Table11[],2,0),0)</f>
        <v>0</v>
      </c>
      <c r="R68" s="11">
        <f>IFERROR(VLOOKUP(L68,Table15[],4,0),0)</f>
        <v>0</v>
      </c>
      <c r="S68" s="11">
        <f>IF(R68&gt;0,O68-VLOOKUP(L68,Table15[],3,0),0)</f>
        <v>0</v>
      </c>
      <c r="T68" s="11">
        <f>IFERROR(VLOOKUP(L68,Table14[],2,0),0)</f>
        <v>0</v>
      </c>
      <c r="U68" s="11">
        <f t="shared" si="1"/>
        <v>0</v>
      </c>
      <c r="V68" s="11">
        <f>IFERROR(VLOOKUP(L68,Table7[],3,0),0)</f>
        <v>0</v>
      </c>
      <c r="W68" s="11">
        <f>IFERROR(VLOOKUP(L68,Table7[],2,0),0)</f>
        <v>0</v>
      </c>
      <c r="X68" s="11">
        <f t="shared" si="2"/>
        <v>2.6</v>
      </c>
      <c r="Y68" s="11">
        <f t="shared" si="3"/>
        <v>0.875</v>
      </c>
      <c r="Z68" s="12" t="b">
        <f t="shared" si="4"/>
        <v>1</v>
      </c>
      <c r="AA68" s="13">
        <f t="shared" si="5"/>
        <v>2.2749999999999999</v>
      </c>
      <c r="AB68" s="15"/>
    </row>
    <row r="69" spans="2:28" x14ac:dyDescent="0.2">
      <c r="G69" s="2" t="s">
        <v>33</v>
      </c>
      <c r="H69" s="2" t="s">
        <v>39</v>
      </c>
      <c r="I69" s="2" t="s">
        <v>71</v>
      </c>
      <c r="J69" s="2" t="s">
        <v>40</v>
      </c>
      <c r="K69" s="2" t="s">
        <v>41</v>
      </c>
      <c r="L69" s="2" t="s">
        <v>41</v>
      </c>
      <c r="M69" s="9"/>
      <c r="N69" s="9"/>
      <c r="O69" s="10">
        <f>VLOOKUP(Table1[[#This Row],[ชั้น]],Table9[],2,0)</f>
        <v>2.6</v>
      </c>
      <c r="P69" s="11">
        <f t="shared" si="0"/>
        <v>0</v>
      </c>
      <c r="Q69" s="11">
        <f>IFERROR(VLOOKUP(L69,Table11[],2,0),0)</f>
        <v>0</v>
      </c>
      <c r="R69" s="11">
        <f>IFERROR(VLOOKUP(L69,Table15[],4,0),0)</f>
        <v>0</v>
      </c>
      <c r="S69" s="11">
        <f>IF(R69&gt;0,O69-VLOOKUP(L69,Table15[],3,0),0)</f>
        <v>0</v>
      </c>
      <c r="T69" s="11">
        <f>IFERROR(VLOOKUP(L69,Table14[],2,0),0)</f>
        <v>0</v>
      </c>
      <c r="U69" s="11">
        <f t="shared" si="1"/>
        <v>0</v>
      </c>
      <c r="V69" s="11">
        <f>IFERROR(VLOOKUP(L69,Table7[],3,0),0)</f>
        <v>1.5</v>
      </c>
      <c r="W69" s="11">
        <f>IFERROR(VLOOKUP(L69,Table7[],2,0),0)</f>
        <v>1.2</v>
      </c>
      <c r="X69" s="11">
        <f t="shared" si="2"/>
        <v>1.2</v>
      </c>
      <c r="Y69" s="11">
        <f t="shared" si="3"/>
        <v>1.5</v>
      </c>
      <c r="Z69" s="12" t="b">
        <f t="shared" si="4"/>
        <v>1</v>
      </c>
      <c r="AA69" s="13">
        <f t="shared" si="5"/>
        <v>1.7999999999999998</v>
      </c>
    </row>
    <row r="70" spans="2:28" ht="15" customHeight="1" x14ac:dyDescent="0.2">
      <c r="G70" s="2" t="s">
        <v>33</v>
      </c>
      <c r="H70" s="2" t="s">
        <v>39</v>
      </c>
      <c r="I70" s="2" t="s">
        <v>71</v>
      </c>
      <c r="J70" s="2" t="s">
        <v>34</v>
      </c>
      <c r="K70" s="2" t="s">
        <v>35</v>
      </c>
      <c r="L70" s="2" t="s">
        <v>47</v>
      </c>
      <c r="M70" s="9"/>
      <c r="N70" s="9"/>
      <c r="O70" s="10">
        <f>VLOOKUP(Table1[[#This Row],[ชั้น]],Table9[],2,0)</f>
        <v>2.6</v>
      </c>
      <c r="P70" s="11">
        <f t="shared" si="0"/>
        <v>0</v>
      </c>
      <c r="Q70" s="11">
        <f>IFERROR(VLOOKUP(L70,Table11[],2,0),0)</f>
        <v>0</v>
      </c>
      <c r="R70" s="11">
        <f>IFERROR(VLOOKUP(L70,Table15[],4,0),0)</f>
        <v>1.5</v>
      </c>
      <c r="S70" s="11">
        <f>IF(R70&gt;0,O70-VLOOKUP(L70,Table15[],3,0),0)</f>
        <v>1.4000000000000001</v>
      </c>
      <c r="T70" s="11">
        <f>IFERROR(VLOOKUP(L70,Table14[],2,0),0)</f>
        <v>0</v>
      </c>
      <c r="U70" s="11">
        <f t="shared" si="1"/>
        <v>0</v>
      </c>
      <c r="V70" s="11">
        <f>IFERROR(VLOOKUP(L70,Table7[],3,0),0)</f>
        <v>0</v>
      </c>
      <c r="W70" s="11">
        <f>IFERROR(VLOOKUP(L70,Table7[],2,0),0)</f>
        <v>0</v>
      </c>
      <c r="X70" s="11">
        <f t="shared" si="2"/>
        <v>1.4000000000000001</v>
      </c>
      <c r="Y70" s="11">
        <f t="shared" si="3"/>
        <v>1.5</v>
      </c>
      <c r="Z70" s="12" t="b">
        <f t="shared" si="4"/>
        <v>1</v>
      </c>
      <c r="AA70" s="13">
        <f t="shared" si="5"/>
        <v>2.1</v>
      </c>
      <c r="AB70" s="15"/>
    </row>
    <row r="71" spans="2:28" x14ac:dyDescent="0.2">
      <c r="G71" s="2" t="s">
        <v>33</v>
      </c>
      <c r="H71" s="2" t="s">
        <v>39</v>
      </c>
      <c r="I71" s="2" t="s">
        <v>71</v>
      </c>
      <c r="J71" s="2" t="s">
        <v>34</v>
      </c>
      <c r="K71" s="2" t="s">
        <v>35</v>
      </c>
      <c r="L71" s="2" t="s">
        <v>35</v>
      </c>
      <c r="M71" s="9">
        <v>0.97499999999999998</v>
      </c>
      <c r="N71" s="9"/>
      <c r="O71" s="10">
        <f>VLOOKUP(Table1[[#This Row],[ชั้น]],Table9[],2,0)</f>
        <v>2.6</v>
      </c>
      <c r="P71" s="11">
        <f t="shared" si="0"/>
        <v>2.6</v>
      </c>
      <c r="Q71" s="11">
        <f>IFERROR(VLOOKUP(L71,Table11[],2,0),0)</f>
        <v>0</v>
      </c>
      <c r="R71" s="11">
        <f>IFERROR(VLOOKUP(L71,Table15[],4,0),0)</f>
        <v>0</v>
      </c>
      <c r="S71" s="11">
        <f>IF(R71&gt;0,O71-VLOOKUP(L71,Table15[],3,0),0)</f>
        <v>0</v>
      </c>
      <c r="T71" s="11">
        <f>IFERROR(VLOOKUP(L71,Table14[],2,0),0)</f>
        <v>0</v>
      </c>
      <c r="U71" s="11">
        <f t="shared" si="1"/>
        <v>0</v>
      </c>
      <c r="V71" s="11">
        <f>IFERROR(VLOOKUP(L71,Table7[],3,0),0)</f>
        <v>0</v>
      </c>
      <c r="W71" s="11">
        <f>IFERROR(VLOOKUP(L71,Table7[],2,0),0)</f>
        <v>0</v>
      </c>
      <c r="X71" s="11">
        <f t="shared" si="2"/>
        <v>2.6</v>
      </c>
      <c r="Y71" s="11">
        <f t="shared" si="3"/>
        <v>0.97499999999999998</v>
      </c>
      <c r="Z71" s="12" t="b">
        <f t="shared" si="4"/>
        <v>1</v>
      </c>
      <c r="AA71" s="13">
        <f t="shared" si="5"/>
        <v>2.5350000000000001</v>
      </c>
      <c r="AB71" s="15"/>
    </row>
    <row r="72" spans="2:28" ht="15" customHeight="1" x14ac:dyDescent="0.2">
      <c r="G72" s="2" t="s">
        <v>33</v>
      </c>
      <c r="H72" s="2" t="s">
        <v>39</v>
      </c>
      <c r="I72" s="2" t="s">
        <v>73</v>
      </c>
      <c r="J72" s="2" t="s">
        <v>31</v>
      </c>
      <c r="K72" s="2" t="s">
        <v>32</v>
      </c>
      <c r="L72" s="2" t="s">
        <v>32</v>
      </c>
      <c r="M72" s="9"/>
      <c r="N72" s="9"/>
      <c r="O72" s="10">
        <f>VLOOKUP(Table1[[#This Row],[ชั้น]],Table9[],2,0)</f>
        <v>2.6</v>
      </c>
      <c r="P72" s="11">
        <f t="shared" si="0"/>
        <v>0</v>
      </c>
      <c r="Q72" s="11">
        <f>IFERROR(VLOOKUP(L72,Table11[],2,0),0)</f>
        <v>0</v>
      </c>
      <c r="R72" s="11">
        <f>IFERROR(VLOOKUP(L72,Table15[],4,0),0)</f>
        <v>0</v>
      </c>
      <c r="S72" s="11">
        <f>IF(R72&gt;0,O72-VLOOKUP(L72,Table15[],3,0),0)</f>
        <v>0</v>
      </c>
      <c r="T72" s="11">
        <f>IFERROR(VLOOKUP(L72,Table14[],2,0),0)</f>
        <v>0.2</v>
      </c>
      <c r="U72" s="11">
        <f t="shared" si="1"/>
        <v>2.6</v>
      </c>
      <c r="V72" s="11">
        <f>IFERROR(VLOOKUP(L72,Table7[],3,0),0)</f>
        <v>0</v>
      </c>
      <c r="W72" s="11">
        <f>IFERROR(VLOOKUP(L72,Table7[],2,0),0)</f>
        <v>0</v>
      </c>
      <c r="X72" s="11">
        <f t="shared" si="2"/>
        <v>2.6</v>
      </c>
      <c r="Y72" s="11">
        <f t="shared" si="3"/>
        <v>0.2</v>
      </c>
      <c r="Z72" s="12" t="b">
        <f t="shared" si="4"/>
        <v>1</v>
      </c>
      <c r="AA72" s="13">
        <f t="shared" si="5"/>
        <v>0.52</v>
      </c>
    </row>
    <row r="73" spans="2:28" x14ac:dyDescent="0.2">
      <c r="G73" s="2" t="s">
        <v>33</v>
      </c>
      <c r="H73" s="2" t="s">
        <v>39</v>
      </c>
      <c r="I73" s="2" t="s">
        <v>73</v>
      </c>
      <c r="J73" s="2" t="s">
        <v>34</v>
      </c>
      <c r="K73" s="2" t="s">
        <v>35</v>
      </c>
      <c r="L73" s="2" t="s">
        <v>35</v>
      </c>
      <c r="M73" s="9">
        <v>0.65</v>
      </c>
      <c r="N73" s="9"/>
      <c r="O73" s="10">
        <f>VLOOKUP(Table1[[#This Row],[ชั้น]],Table9[],2,0)</f>
        <v>2.6</v>
      </c>
      <c r="P73" s="11">
        <f t="shared" si="0"/>
        <v>2.6</v>
      </c>
      <c r="Q73" s="11">
        <f>IFERROR(VLOOKUP(L73,Table11[],2,0),0)</f>
        <v>0</v>
      </c>
      <c r="R73" s="11">
        <f>IFERROR(VLOOKUP(L73,Table15[],4,0),0)</f>
        <v>0</v>
      </c>
      <c r="S73" s="11">
        <f>IF(R73&gt;0,O73-VLOOKUP(L73,Table15[],3,0),0)</f>
        <v>0</v>
      </c>
      <c r="T73" s="11">
        <f>IFERROR(VLOOKUP(L73,Table14[],2,0),0)</f>
        <v>0</v>
      </c>
      <c r="U73" s="11">
        <f t="shared" si="1"/>
        <v>0</v>
      </c>
      <c r="V73" s="11">
        <f>IFERROR(VLOOKUP(L73,Table7[],3,0),0)</f>
        <v>0</v>
      </c>
      <c r="W73" s="11">
        <f>IFERROR(VLOOKUP(L73,Table7[],2,0),0)</f>
        <v>0</v>
      </c>
      <c r="X73" s="11">
        <f t="shared" si="2"/>
        <v>2.6</v>
      </c>
      <c r="Y73" s="11">
        <f t="shared" si="3"/>
        <v>0.65</v>
      </c>
      <c r="Z73" s="12" t="b">
        <f t="shared" si="4"/>
        <v>1</v>
      </c>
      <c r="AA73" s="13">
        <f t="shared" si="5"/>
        <v>1.6900000000000002</v>
      </c>
      <c r="AB73" s="15"/>
    </row>
    <row r="74" spans="2:28" x14ac:dyDescent="0.2">
      <c r="G74" s="2" t="s">
        <v>33</v>
      </c>
      <c r="H74" s="2" t="s">
        <v>39</v>
      </c>
      <c r="I74" s="2" t="s">
        <v>73</v>
      </c>
      <c r="J74" s="2" t="s">
        <v>40</v>
      </c>
      <c r="K74" s="2" t="s">
        <v>41</v>
      </c>
      <c r="L74" s="2" t="s">
        <v>41</v>
      </c>
      <c r="M74" s="9"/>
      <c r="N74" s="9"/>
      <c r="O74" s="10">
        <f>VLOOKUP(Table1[[#This Row],[ชั้น]],Table9[],2,0)</f>
        <v>2.6</v>
      </c>
      <c r="P74" s="11">
        <f t="shared" si="0"/>
        <v>0</v>
      </c>
      <c r="Q74" s="11">
        <f>IFERROR(VLOOKUP(L74,Table11[],2,0),0)</f>
        <v>0</v>
      </c>
      <c r="R74" s="11">
        <f>IFERROR(VLOOKUP(L74,Table15[],4,0),0)</f>
        <v>0</v>
      </c>
      <c r="S74" s="11">
        <f>IF(R74&gt;0,O74-VLOOKUP(L74,Table15[],3,0),0)</f>
        <v>0</v>
      </c>
      <c r="T74" s="11">
        <f>IFERROR(VLOOKUP(L74,Table14[],2,0),0)</f>
        <v>0</v>
      </c>
      <c r="U74" s="11">
        <f t="shared" si="1"/>
        <v>0</v>
      </c>
      <c r="V74" s="11">
        <f>IFERROR(VLOOKUP(L74,Table7[],3,0),0)</f>
        <v>1.5</v>
      </c>
      <c r="W74" s="11">
        <f>IFERROR(VLOOKUP(L74,Table7[],2,0),0)</f>
        <v>1.2</v>
      </c>
      <c r="X74" s="11">
        <f t="shared" si="2"/>
        <v>1.2</v>
      </c>
      <c r="Y74" s="11">
        <f t="shared" si="3"/>
        <v>1.5</v>
      </c>
      <c r="Z74" s="12" t="b">
        <f t="shared" si="4"/>
        <v>1</v>
      </c>
      <c r="AA74" s="13">
        <f t="shared" si="5"/>
        <v>1.7999999999999998</v>
      </c>
      <c r="AB74" s="15"/>
    </row>
    <row r="75" spans="2:28" ht="15" customHeight="1" x14ac:dyDescent="0.2">
      <c r="B75" t="s">
        <v>74</v>
      </c>
      <c r="G75" s="2" t="s">
        <v>33</v>
      </c>
      <c r="H75" s="2" t="s">
        <v>39</v>
      </c>
      <c r="I75" s="2" t="s">
        <v>73</v>
      </c>
      <c r="J75" s="2" t="s">
        <v>34</v>
      </c>
      <c r="K75" s="2" t="s">
        <v>35</v>
      </c>
      <c r="L75" s="2" t="s">
        <v>47</v>
      </c>
      <c r="M75" s="9"/>
      <c r="N75" s="9"/>
      <c r="O75" s="10">
        <f>VLOOKUP(Table1[[#This Row],[ชั้น]],Table9[],2,0)</f>
        <v>2.6</v>
      </c>
      <c r="P75" s="11">
        <f t="shared" si="0"/>
        <v>0</v>
      </c>
      <c r="Q75" s="11">
        <f>IFERROR(VLOOKUP(L75,Table11[],2,0),0)</f>
        <v>0</v>
      </c>
      <c r="R75" s="11">
        <f>IFERROR(VLOOKUP(L75,Table15[],4,0),0)</f>
        <v>1.5</v>
      </c>
      <c r="S75" s="11">
        <f>IF(R75&gt;0,O75-VLOOKUP(L75,Table15[],3,0),0)</f>
        <v>1.4000000000000001</v>
      </c>
      <c r="T75" s="11">
        <f>IFERROR(VLOOKUP(L75,Table14[],2,0),0)</f>
        <v>0</v>
      </c>
      <c r="U75" s="11">
        <f t="shared" si="1"/>
        <v>0</v>
      </c>
      <c r="V75" s="11">
        <f>IFERROR(VLOOKUP(L75,Table7[],3,0),0)</f>
        <v>0</v>
      </c>
      <c r="W75" s="11">
        <f>IFERROR(VLOOKUP(L75,Table7[],2,0),0)</f>
        <v>0</v>
      </c>
      <c r="X75" s="11">
        <f t="shared" si="2"/>
        <v>1.4000000000000001</v>
      </c>
      <c r="Y75" s="11">
        <f t="shared" si="3"/>
        <v>1.5</v>
      </c>
      <c r="Z75" s="12" t="b">
        <f t="shared" si="4"/>
        <v>1</v>
      </c>
      <c r="AA75" s="13">
        <f t="shared" si="5"/>
        <v>2.1</v>
      </c>
      <c r="AB75" s="15"/>
    </row>
    <row r="76" spans="2:28" ht="15" customHeight="1" x14ac:dyDescent="0.2">
      <c r="B76" t="s">
        <v>75</v>
      </c>
      <c r="G76" s="2" t="s">
        <v>33</v>
      </c>
      <c r="H76" s="2" t="s">
        <v>39</v>
      </c>
      <c r="I76" s="2" t="s">
        <v>73</v>
      </c>
      <c r="J76" s="2" t="s">
        <v>34</v>
      </c>
      <c r="K76" s="2" t="s">
        <v>35</v>
      </c>
      <c r="L76" s="2" t="s">
        <v>35</v>
      </c>
      <c r="M76" s="9">
        <v>0.65</v>
      </c>
      <c r="N76" s="9"/>
      <c r="O76" s="10">
        <f>VLOOKUP(Table1[[#This Row],[ชั้น]],Table9[],2,0)</f>
        <v>2.6</v>
      </c>
      <c r="P76" s="11">
        <f t="shared" si="0"/>
        <v>2.6</v>
      </c>
      <c r="Q76" s="11">
        <f>IFERROR(VLOOKUP(L76,Table11[],2,0),0)</f>
        <v>0</v>
      </c>
      <c r="R76" s="11">
        <f>IFERROR(VLOOKUP(L76,Table15[],4,0),0)</f>
        <v>0</v>
      </c>
      <c r="S76" s="11">
        <f>IF(R76&gt;0,O76-VLOOKUP(L76,Table15[],3,0),0)</f>
        <v>0</v>
      </c>
      <c r="T76" s="11">
        <f>IFERROR(VLOOKUP(L76,Table14[],2,0),0)</f>
        <v>0</v>
      </c>
      <c r="U76" s="11">
        <f t="shared" si="1"/>
        <v>0</v>
      </c>
      <c r="V76" s="11">
        <f>IFERROR(VLOOKUP(L76,Table7[],3,0),0)</f>
        <v>0</v>
      </c>
      <c r="W76" s="11">
        <f>IFERROR(VLOOKUP(L76,Table7[],2,0),0)</f>
        <v>0</v>
      </c>
      <c r="X76" s="11">
        <f t="shared" si="2"/>
        <v>2.6</v>
      </c>
      <c r="Y76" s="11">
        <f t="shared" si="3"/>
        <v>0.65</v>
      </c>
      <c r="Z76" s="12" t="b">
        <f t="shared" si="4"/>
        <v>1</v>
      </c>
      <c r="AA76" s="13">
        <f t="shared" si="5"/>
        <v>1.6900000000000002</v>
      </c>
      <c r="AB76" s="15"/>
    </row>
    <row r="77" spans="2:28" x14ac:dyDescent="0.2">
      <c r="B77" t="s">
        <v>64</v>
      </c>
      <c r="G77" s="2" t="s">
        <v>33</v>
      </c>
      <c r="H77" s="2" t="s">
        <v>39</v>
      </c>
      <c r="I77" s="2" t="s">
        <v>73</v>
      </c>
      <c r="J77" s="2" t="s">
        <v>31</v>
      </c>
      <c r="K77" s="2" t="s">
        <v>32</v>
      </c>
      <c r="L77" s="2" t="s">
        <v>32</v>
      </c>
      <c r="M77" s="9"/>
      <c r="N77" s="9"/>
      <c r="O77" s="10">
        <f>VLOOKUP(Table1[[#This Row],[ชั้น]],Table9[],2,0)</f>
        <v>2.6</v>
      </c>
      <c r="P77" s="11">
        <f t="shared" si="0"/>
        <v>0</v>
      </c>
      <c r="Q77" s="11">
        <f>IFERROR(VLOOKUP(L77,Table11[],2,0),0)</f>
        <v>0</v>
      </c>
      <c r="R77" s="11">
        <f>IFERROR(VLOOKUP(L77,Table15[],4,0),0)</f>
        <v>0</v>
      </c>
      <c r="S77" s="11">
        <f>IF(R77&gt;0,O77-VLOOKUP(L77,Table15[],3,0),0)</f>
        <v>0</v>
      </c>
      <c r="T77" s="11">
        <f>IFERROR(VLOOKUP(L77,Table14[],2,0),0)</f>
        <v>0.2</v>
      </c>
      <c r="U77" s="11">
        <f t="shared" si="1"/>
        <v>2.6</v>
      </c>
      <c r="V77" s="11">
        <f>IFERROR(VLOOKUP(L77,Table7[],3,0),0)</f>
        <v>0</v>
      </c>
      <c r="W77" s="11">
        <f>IFERROR(VLOOKUP(L77,Table7[],2,0),0)</f>
        <v>0</v>
      </c>
      <c r="X77" s="11">
        <f t="shared" si="2"/>
        <v>2.6</v>
      </c>
      <c r="Y77" s="11">
        <f t="shared" si="3"/>
        <v>0.2</v>
      </c>
      <c r="Z77" s="12" t="b">
        <f t="shared" si="4"/>
        <v>1</v>
      </c>
      <c r="AA77" s="13">
        <f t="shared" si="5"/>
        <v>0.52</v>
      </c>
      <c r="AB77" s="15"/>
    </row>
    <row r="78" spans="2:28" ht="15" customHeight="1" x14ac:dyDescent="0.2">
      <c r="G78" s="2" t="s">
        <v>33</v>
      </c>
      <c r="H78" s="2" t="s">
        <v>43</v>
      </c>
      <c r="I78" s="2" t="s">
        <v>73</v>
      </c>
      <c r="J78" s="2" t="s">
        <v>31</v>
      </c>
      <c r="K78" s="2" t="s">
        <v>32</v>
      </c>
      <c r="L78" s="2" t="s">
        <v>32</v>
      </c>
      <c r="M78" s="9"/>
      <c r="N78" s="9"/>
      <c r="O78" s="10">
        <f>VLOOKUP(Table1[[#This Row],[ชั้น]],Table9[],2,0)</f>
        <v>2.6</v>
      </c>
      <c r="P78" s="11">
        <f t="shared" si="0"/>
        <v>0</v>
      </c>
      <c r="Q78" s="11">
        <f>IFERROR(VLOOKUP(L78,Table11[],2,0),0)</f>
        <v>0</v>
      </c>
      <c r="R78" s="11">
        <f>IFERROR(VLOOKUP(L78,Table15[],4,0),0)</f>
        <v>0</v>
      </c>
      <c r="S78" s="11">
        <f>IF(R78&gt;0,O78-VLOOKUP(L78,Table15[],3,0),0)</f>
        <v>0</v>
      </c>
      <c r="T78" s="11">
        <f>IFERROR(VLOOKUP(L78,Table14[],2,0),0)</f>
        <v>0.2</v>
      </c>
      <c r="U78" s="11">
        <f t="shared" si="1"/>
        <v>2.6</v>
      </c>
      <c r="V78" s="11">
        <f>IFERROR(VLOOKUP(L78,Table7[],3,0),0)</f>
        <v>0</v>
      </c>
      <c r="W78" s="11">
        <f>IFERROR(VLOOKUP(L78,Table7[],2,0),0)</f>
        <v>0</v>
      </c>
      <c r="X78" s="11">
        <f t="shared" si="2"/>
        <v>2.6</v>
      </c>
      <c r="Y78" s="11">
        <f t="shared" si="3"/>
        <v>0.2</v>
      </c>
      <c r="Z78" s="12" t="b">
        <f t="shared" si="4"/>
        <v>1</v>
      </c>
      <c r="AA78" s="13">
        <f t="shared" si="5"/>
        <v>0.52</v>
      </c>
      <c r="AB78" s="15"/>
    </row>
    <row r="79" spans="2:28" x14ac:dyDescent="0.2">
      <c r="B79" t="s">
        <v>5</v>
      </c>
      <c r="C79" t="s">
        <v>76</v>
      </c>
      <c r="D79" t="s">
        <v>65</v>
      </c>
      <c r="E79" t="s">
        <v>66</v>
      </c>
      <c r="G79" s="2" t="s">
        <v>33</v>
      </c>
      <c r="H79" s="2" t="s">
        <v>43</v>
      </c>
      <c r="I79" s="2" t="s">
        <v>73</v>
      </c>
      <c r="J79" s="2" t="s">
        <v>34</v>
      </c>
      <c r="K79" s="2" t="s">
        <v>35</v>
      </c>
      <c r="L79" s="2" t="s">
        <v>35</v>
      </c>
      <c r="M79" s="9">
        <f>3.5-0.1-0.1-0.5-1.2</f>
        <v>1.5999999999999999</v>
      </c>
      <c r="N79" s="9"/>
      <c r="O79" s="10">
        <f>VLOOKUP(Table1[[#This Row],[ชั้น]],Table9[],2,0)</f>
        <v>2.6</v>
      </c>
      <c r="P79" s="11">
        <f t="shared" si="0"/>
        <v>2.6</v>
      </c>
      <c r="Q79" s="11">
        <f>IFERROR(VLOOKUP(L79,Table11[],2,0),0)</f>
        <v>0</v>
      </c>
      <c r="R79" s="11">
        <f>IFERROR(VLOOKUP(L79,Table15[],4,0),0)</f>
        <v>0</v>
      </c>
      <c r="S79" s="11">
        <f>IF(R79&gt;0,O79-VLOOKUP(L79,Table15[],3,0),0)</f>
        <v>0</v>
      </c>
      <c r="T79" s="11">
        <f>IFERROR(VLOOKUP(L79,Table14[],2,0),0)</f>
        <v>0</v>
      </c>
      <c r="U79" s="11">
        <f t="shared" si="1"/>
        <v>0</v>
      </c>
      <c r="V79" s="11">
        <f>IFERROR(VLOOKUP(L79,Table7[],3,0),0)</f>
        <v>0</v>
      </c>
      <c r="W79" s="11">
        <f>IFERROR(VLOOKUP(L79,Table7[],2,0),0)</f>
        <v>0</v>
      </c>
      <c r="X79" s="11">
        <f t="shared" si="2"/>
        <v>2.6</v>
      </c>
      <c r="Y79" s="11">
        <f t="shared" si="3"/>
        <v>1.5999999999999999</v>
      </c>
      <c r="Z79" s="12" t="b">
        <f t="shared" si="4"/>
        <v>1</v>
      </c>
      <c r="AA79" s="13">
        <f t="shared" si="5"/>
        <v>4.16</v>
      </c>
      <c r="AB79" s="15"/>
    </row>
    <row r="80" spans="2:28" x14ac:dyDescent="0.2">
      <c r="B80" s="2" t="s">
        <v>38</v>
      </c>
      <c r="C80" s="2" t="str">
        <f>B56</f>
        <v>D1</v>
      </c>
      <c r="D80" s="8">
        <f>C56</f>
        <v>2.2000000000000002</v>
      </c>
      <c r="E80" s="8">
        <f>D56</f>
        <v>2.4</v>
      </c>
      <c r="G80" s="2" t="s">
        <v>33</v>
      </c>
      <c r="H80" s="2" t="s">
        <v>43</v>
      </c>
      <c r="I80" s="2" t="s">
        <v>73</v>
      </c>
      <c r="J80" s="2" t="s">
        <v>40</v>
      </c>
      <c r="K80" s="2" t="s">
        <v>60</v>
      </c>
      <c r="L80" s="2" t="s">
        <v>60</v>
      </c>
      <c r="M80" s="9"/>
      <c r="N80" s="9"/>
      <c r="O80" s="10">
        <f>VLOOKUP(Table1[[#This Row],[ชั้น]],Table9[],2,0)</f>
        <v>2.6</v>
      </c>
      <c r="P80" s="11">
        <f t="shared" si="0"/>
        <v>0</v>
      </c>
      <c r="Q80" s="11">
        <f>IFERROR(VLOOKUP(L80,Table11[],2,0),0)</f>
        <v>0</v>
      </c>
      <c r="R80" s="11">
        <f>IFERROR(VLOOKUP(L80,Table15[],4,0),0)</f>
        <v>0</v>
      </c>
      <c r="S80" s="11">
        <f>IF(R80&gt;0,O80-VLOOKUP(L80,Table15[],3,0),0)</f>
        <v>0</v>
      </c>
      <c r="T80" s="11">
        <f>IFERROR(VLOOKUP(L80,Table14[],2,0),0)</f>
        <v>0</v>
      </c>
      <c r="U80" s="11">
        <f t="shared" si="1"/>
        <v>0</v>
      </c>
      <c r="V80" s="11">
        <f>IFERROR(VLOOKUP(L80,Table7[],3,0),0)</f>
        <v>1.2</v>
      </c>
      <c r="W80" s="11">
        <f>IFERROR(VLOOKUP(L80,Table7[],2,0),0)</f>
        <v>1.2</v>
      </c>
      <c r="X80" s="11">
        <f t="shared" si="2"/>
        <v>1.2</v>
      </c>
      <c r="Y80" s="11">
        <f t="shared" si="3"/>
        <v>1.2</v>
      </c>
      <c r="Z80" s="12" t="b">
        <f t="shared" si="4"/>
        <v>1</v>
      </c>
      <c r="AA80" s="13">
        <f t="shared" si="5"/>
        <v>1.44</v>
      </c>
      <c r="AB80" s="15"/>
    </row>
    <row r="81" spans="2:28" ht="15" customHeight="1" x14ac:dyDescent="0.2">
      <c r="B81" s="2" t="s">
        <v>61</v>
      </c>
      <c r="C81" s="2" t="str">
        <f>B57</f>
        <v>D2</v>
      </c>
      <c r="D81" s="8">
        <f>C57</f>
        <v>2.0499999999999998</v>
      </c>
      <c r="E81" s="8">
        <f>D57</f>
        <v>2</v>
      </c>
      <c r="G81" s="2" t="s">
        <v>33</v>
      </c>
      <c r="H81" s="2" t="s">
        <v>43</v>
      </c>
      <c r="I81" s="2" t="s">
        <v>73</v>
      </c>
      <c r="J81" s="2" t="s">
        <v>34</v>
      </c>
      <c r="K81" s="2" t="s">
        <v>35</v>
      </c>
      <c r="L81" s="2" t="s">
        <v>77</v>
      </c>
      <c r="M81" s="9"/>
      <c r="N81" s="9"/>
      <c r="O81" s="10">
        <f>VLOOKUP(Table1[[#This Row],[ชั้น]],Table9[],2,0)</f>
        <v>2.6</v>
      </c>
      <c r="P81" s="11">
        <f t="shared" si="0"/>
        <v>0</v>
      </c>
      <c r="Q81" s="11">
        <f>IFERROR(VLOOKUP(L81,Table11[],2,0),0)</f>
        <v>0</v>
      </c>
      <c r="R81" s="11">
        <f>IFERROR(VLOOKUP(L81,Table15[],4,0),0)</f>
        <v>1.2</v>
      </c>
      <c r="S81" s="11">
        <f>IF(R81&gt;0,O81-VLOOKUP(L81,Table15[],3,0),0)</f>
        <v>1.4000000000000001</v>
      </c>
      <c r="T81" s="11">
        <f>IFERROR(VLOOKUP(L81,Table14[],2,0),0)</f>
        <v>0</v>
      </c>
      <c r="U81" s="11">
        <f t="shared" si="1"/>
        <v>0</v>
      </c>
      <c r="V81" s="11">
        <f>IFERROR(VLOOKUP(L81,Table7[],3,0),0)</f>
        <v>0</v>
      </c>
      <c r="W81" s="11">
        <f>IFERROR(VLOOKUP(L81,Table7[],2,0),0)</f>
        <v>0</v>
      </c>
      <c r="X81" s="11">
        <f t="shared" si="2"/>
        <v>1.4000000000000001</v>
      </c>
      <c r="Y81" s="11">
        <f t="shared" si="3"/>
        <v>1.2</v>
      </c>
      <c r="Z81" s="12" t="b">
        <f t="shared" si="4"/>
        <v>1</v>
      </c>
      <c r="AA81" s="13">
        <f t="shared" si="5"/>
        <v>1.6800000000000002</v>
      </c>
      <c r="AB81" s="15"/>
    </row>
    <row r="82" spans="2:28" ht="15" customHeight="1" x14ac:dyDescent="0.2">
      <c r="B82" s="2" t="s">
        <v>78</v>
      </c>
      <c r="C82" s="2" t="str">
        <f>B58</f>
        <v>W1</v>
      </c>
      <c r="D82" s="8">
        <f>C58</f>
        <v>1.2</v>
      </c>
      <c r="E82" s="8">
        <f>D58</f>
        <v>1</v>
      </c>
      <c r="G82" s="2" t="s">
        <v>33</v>
      </c>
      <c r="H82" s="2" t="s">
        <v>43</v>
      </c>
      <c r="I82" s="2" t="s">
        <v>73</v>
      </c>
      <c r="J82" s="2" t="s">
        <v>34</v>
      </c>
      <c r="K82" s="2" t="s">
        <v>35</v>
      </c>
      <c r="L82" s="2" t="s">
        <v>35</v>
      </c>
      <c r="M82" s="9">
        <v>0.5</v>
      </c>
      <c r="N82" s="9"/>
      <c r="O82" s="10">
        <f>VLOOKUP(Table1[[#This Row],[ชั้น]],Table9[],2,0)</f>
        <v>2.6</v>
      </c>
      <c r="P82" s="11">
        <f t="shared" si="0"/>
        <v>2.6</v>
      </c>
      <c r="Q82" s="11">
        <f>IFERROR(VLOOKUP(L82,Table11[],2,0),0)</f>
        <v>0</v>
      </c>
      <c r="R82" s="11">
        <f>IFERROR(VLOOKUP(L82,Table15[],4,0),0)</f>
        <v>0</v>
      </c>
      <c r="S82" s="11">
        <f>IF(R82&gt;0,O82-VLOOKUP(L82,Table15[],3,0),0)</f>
        <v>0</v>
      </c>
      <c r="T82" s="11">
        <f>IFERROR(VLOOKUP(L82,Table14[],2,0),0)</f>
        <v>0</v>
      </c>
      <c r="U82" s="11">
        <f t="shared" si="1"/>
        <v>0</v>
      </c>
      <c r="V82" s="11">
        <f>IFERROR(VLOOKUP(L82,Table7[],3,0),0)</f>
        <v>0</v>
      </c>
      <c r="W82" s="11">
        <f>IFERROR(VLOOKUP(L82,Table7[],2,0),0)</f>
        <v>0</v>
      </c>
      <c r="X82" s="11">
        <f t="shared" si="2"/>
        <v>2.6</v>
      </c>
      <c r="Y82" s="11">
        <f t="shared" si="3"/>
        <v>0.5</v>
      </c>
      <c r="Z82" s="12" t="b">
        <f t="shared" si="4"/>
        <v>1</v>
      </c>
      <c r="AA82" s="13">
        <f t="shared" si="5"/>
        <v>1.3</v>
      </c>
      <c r="AB82" s="15"/>
    </row>
    <row r="83" spans="2:28" x14ac:dyDescent="0.2">
      <c r="B83" s="2" t="s">
        <v>77</v>
      </c>
      <c r="C83" s="2" t="str">
        <f>B59</f>
        <v>W2</v>
      </c>
      <c r="D83" s="8">
        <f>C59</f>
        <v>1.2</v>
      </c>
      <c r="E83" s="8">
        <f>D59</f>
        <v>1.2</v>
      </c>
      <c r="G83" s="2" t="s">
        <v>33</v>
      </c>
      <c r="H83" s="2" t="s">
        <v>43</v>
      </c>
      <c r="I83" s="2" t="s">
        <v>73</v>
      </c>
      <c r="J83" s="2" t="s">
        <v>31</v>
      </c>
      <c r="K83" s="2" t="s">
        <v>32</v>
      </c>
      <c r="L83" s="2" t="s">
        <v>32</v>
      </c>
      <c r="M83" s="9"/>
      <c r="N83" s="9"/>
      <c r="O83" s="10">
        <f>VLOOKUP(Table1[[#This Row],[ชั้น]],Table9[],2,0)</f>
        <v>2.6</v>
      </c>
      <c r="P83" s="11">
        <f t="shared" si="0"/>
        <v>0</v>
      </c>
      <c r="Q83" s="11">
        <f>IFERROR(VLOOKUP(L83,Table11[],2,0),0)</f>
        <v>0</v>
      </c>
      <c r="R83" s="11">
        <f>IFERROR(VLOOKUP(L83,Table15[],4,0),0)</f>
        <v>0</v>
      </c>
      <c r="S83" s="11">
        <f>IF(R83&gt;0,O83-VLOOKUP(L83,Table15[],3,0),0)</f>
        <v>0</v>
      </c>
      <c r="T83" s="11">
        <f>IFERROR(VLOOKUP(L83,Table14[],2,0),0)</f>
        <v>0.2</v>
      </c>
      <c r="U83" s="11">
        <f t="shared" si="1"/>
        <v>2.6</v>
      </c>
      <c r="V83" s="11">
        <f>IFERROR(VLOOKUP(L83,Table7[],3,0),0)</f>
        <v>0</v>
      </c>
      <c r="W83" s="11">
        <f>IFERROR(VLOOKUP(L83,Table7[],2,0),0)</f>
        <v>0</v>
      </c>
      <c r="X83" s="11">
        <f t="shared" si="2"/>
        <v>2.6</v>
      </c>
      <c r="Y83" s="11">
        <f t="shared" si="3"/>
        <v>0.2</v>
      </c>
      <c r="Z83" s="12" t="b">
        <f t="shared" si="4"/>
        <v>1</v>
      </c>
      <c r="AA83" s="13">
        <f t="shared" si="5"/>
        <v>0.52</v>
      </c>
      <c r="AB83" s="15"/>
    </row>
    <row r="84" spans="2:28" ht="15" customHeight="1" x14ac:dyDescent="0.2">
      <c r="B84" s="2" t="s">
        <v>47</v>
      </c>
      <c r="C84" s="2" t="str">
        <f>B60</f>
        <v>W3</v>
      </c>
      <c r="D84" s="8">
        <f>C60</f>
        <v>1.2</v>
      </c>
      <c r="E84" s="8">
        <f>D60</f>
        <v>1.5</v>
      </c>
      <c r="G84" s="2" t="s">
        <v>33</v>
      </c>
      <c r="H84" s="2" t="s">
        <v>43</v>
      </c>
      <c r="I84" s="2" t="s">
        <v>79</v>
      </c>
      <c r="J84" s="2" t="s">
        <v>34</v>
      </c>
      <c r="K84" s="2" t="s">
        <v>35</v>
      </c>
      <c r="L84" s="2" t="s">
        <v>35</v>
      </c>
      <c r="M84" s="9">
        <v>0.25</v>
      </c>
      <c r="N84" s="9"/>
      <c r="O84" s="10">
        <f>VLOOKUP(Table1[[#This Row],[ชั้น]],Table9[],2,0)</f>
        <v>2.6</v>
      </c>
      <c r="P84" s="11">
        <f t="shared" si="0"/>
        <v>2.6</v>
      </c>
      <c r="Q84" s="11">
        <f>IFERROR(VLOOKUP(L84,Table11[],2,0),0)</f>
        <v>0</v>
      </c>
      <c r="R84" s="11">
        <f>IFERROR(VLOOKUP(L84,Table15[],4,0),0)</f>
        <v>0</v>
      </c>
      <c r="S84" s="11">
        <f>IF(R84&gt;0,O84-VLOOKUP(L84,Table15[],3,0),0)</f>
        <v>0</v>
      </c>
      <c r="T84" s="11">
        <f>IFERROR(VLOOKUP(L84,Table14[],2,0),0)</f>
        <v>0</v>
      </c>
      <c r="U84" s="11">
        <f t="shared" si="1"/>
        <v>0</v>
      </c>
      <c r="V84" s="11">
        <f>IFERROR(VLOOKUP(L84,Table7[],3,0),0)</f>
        <v>0</v>
      </c>
      <c r="W84" s="11">
        <f>IFERROR(VLOOKUP(L84,Table7[],2,0),0)</f>
        <v>0</v>
      </c>
      <c r="X84" s="11">
        <f t="shared" si="2"/>
        <v>2.6</v>
      </c>
      <c r="Y84" s="11">
        <f t="shared" si="3"/>
        <v>0.25</v>
      </c>
      <c r="Z84" s="12" t="b">
        <f t="shared" si="4"/>
        <v>1</v>
      </c>
      <c r="AA84" s="13">
        <f t="shared" si="5"/>
        <v>0.65</v>
      </c>
      <c r="AB84" s="15"/>
    </row>
    <row r="85" spans="2:28" x14ac:dyDescent="0.2">
      <c r="B85" s="2" t="s">
        <v>80</v>
      </c>
      <c r="C85" s="2" t="str">
        <f>B61</f>
        <v>W4</v>
      </c>
      <c r="D85" s="8">
        <f>C61</f>
        <v>1.2</v>
      </c>
      <c r="E85" s="8">
        <f>D61</f>
        <v>1.8</v>
      </c>
      <c r="G85" s="2" t="s">
        <v>33</v>
      </c>
      <c r="H85" s="2" t="s">
        <v>43</v>
      </c>
      <c r="I85" s="2" t="s">
        <v>79</v>
      </c>
      <c r="J85" s="2" t="s">
        <v>40</v>
      </c>
      <c r="K85" s="2" t="s">
        <v>41</v>
      </c>
      <c r="L85" s="2" t="s">
        <v>41</v>
      </c>
      <c r="M85" s="9"/>
      <c r="N85" s="9"/>
      <c r="O85" s="10">
        <f>VLOOKUP(Table1[[#This Row],[ชั้น]],Table9[],2,0)</f>
        <v>2.6</v>
      </c>
      <c r="P85" s="11">
        <f t="shared" si="0"/>
        <v>0</v>
      </c>
      <c r="Q85" s="11">
        <f>IFERROR(VLOOKUP(L85,Table11[],2,0),0)</f>
        <v>0</v>
      </c>
      <c r="R85" s="11">
        <f>IFERROR(VLOOKUP(L85,Table15[],4,0),0)</f>
        <v>0</v>
      </c>
      <c r="S85" s="11">
        <f>IF(R85&gt;0,O85-VLOOKUP(L85,Table15[],3,0),0)</f>
        <v>0</v>
      </c>
      <c r="T85" s="11">
        <f>IFERROR(VLOOKUP(L85,Table14[],2,0),0)</f>
        <v>0</v>
      </c>
      <c r="U85" s="11">
        <f t="shared" si="1"/>
        <v>0</v>
      </c>
      <c r="V85" s="11">
        <f>IFERROR(VLOOKUP(L85,Table7[],3,0),0)</f>
        <v>1.5</v>
      </c>
      <c r="W85" s="11">
        <f>IFERROR(VLOOKUP(L85,Table7[],2,0),0)</f>
        <v>1.2</v>
      </c>
      <c r="X85" s="11">
        <f t="shared" si="2"/>
        <v>1.2</v>
      </c>
      <c r="Y85" s="11">
        <f t="shared" si="3"/>
        <v>1.5</v>
      </c>
      <c r="Z85" s="12" t="b">
        <f t="shared" si="4"/>
        <v>1</v>
      </c>
      <c r="AA85" s="13">
        <f t="shared" si="5"/>
        <v>1.7999999999999998</v>
      </c>
      <c r="AB85" s="15"/>
    </row>
    <row r="86" spans="2:28" x14ac:dyDescent="0.2">
      <c r="B86" s="2" t="s">
        <v>81</v>
      </c>
      <c r="C86" s="2" t="str">
        <f>B62</f>
        <v>W6</v>
      </c>
      <c r="D86" s="8">
        <f>C62</f>
        <v>1.2</v>
      </c>
      <c r="E86" s="8">
        <f>D62</f>
        <v>0.6</v>
      </c>
      <c r="G86" s="2" t="s">
        <v>33</v>
      </c>
      <c r="H86" s="2" t="s">
        <v>43</v>
      </c>
      <c r="I86" s="2" t="s">
        <v>79</v>
      </c>
      <c r="J86" s="2" t="s">
        <v>34</v>
      </c>
      <c r="K86" s="2" t="s">
        <v>35</v>
      </c>
      <c r="L86" s="2" t="s">
        <v>47</v>
      </c>
      <c r="M86" s="9"/>
      <c r="N86" s="9"/>
      <c r="O86" s="10">
        <f>VLOOKUP(Table1[[#This Row],[ชั้น]],Table9[],2,0)</f>
        <v>2.6</v>
      </c>
      <c r="P86" s="11">
        <f t="shared" si="0"/>
        <v>0</v>
      </c>
      <c r="Q86" s="11">
        <f>IFERROR(VLOOKUP(L86,Table11[],2,0),0)</f>
        <v>0</v>
      </c>
      <c r="R86" s="11">
        <f>IFERROR(VLOOKUP(L86,Table15[],4,0),0)</f>
        <v>1.5</v>
      </c>
      <c r="S86" s="11">
        <f>IF(R86&gt;0,O86-VLOOKUP(L86,Table15[],3,0),0)</f>
        <v>1.4000000000000001</v>
      </c>
      <c r="T86" s="11">
        <f>IFERROR(VLOOKUP(L86,Table14[],2,0),0)</f>
        <v>0</v>
      </c>
      <c r="U86" s="11">
        <f t="shared" si="1"/>
        <v>0</v>
      </c>
      <c r="V86" s="11">
        <f>IFERROR(VLOOKUP(L86,Table7[],3,0),0)</f>
        <v>0</v>
      </c>
      <c r="W86" s="11">
        <f>IFERROR(VLOOKUP(L86,Table7[],2,0),0)</f>
        <v>0</v>
      </c>
      <c r="X86" s="11">
        <f t="shared" si="2"/>
        <v>1.4000000000000001</v>
      </c>
      <c r="Y86" s="11">
        <f t="shared" si="3"/>
        <v>1.5</v>
      </c>
      <c r="Z86" s="12" t="b">
        <f t="shared" si="4"/>
        <v>1</v>
      </c>
      <c r="AA86" s="13">
        <f t="shared" si="5"/>
        <v>2.1</v>
      </c>
    </row>
    <row r="87" spans="2:28" x14ac:dyDescent="0.2">
      <c r="B87" s="2" t="s">
        <v>58</v>
      </c>
      <c r="C87" s="2" t="str">
        <f>B63</f>
        <v>WA6</v>
      </c>
      <c r="D87" s="8">
        <f>C63</f>
        <v>1.65</v>
      </c>
      <c r="E87" s="8">
        <f>D63</f>
        <v>2.4</v>
      </c>
      <c r="G87" s="2" t="s">
        <v>33</v>
      </c>
      <c r="H87" s="2" t="s">
        <v>43</v>
      </c>
      <c r="I87" s="2" t="s">
        <v>79</v>
      </c>
      <c r="J87" s="2" t="s">
        <v>34</v>
      </c>
      <c r="K87" s="2" t="s">
        <v>35</v>
      </c>
      <c r="L87" s="2" t="s">
        <v>35</v>
      </c>
      <c r="M87" s="9">
        <v>0.25</v>
      </c>
      <c r="N87" s="9"/>
      <c r="O87" s="10">
        <f>VLOOKUP(Table1[[#This Row],[ชั้น]],Table9[],2,0)</f>
        <v>2.6</v>
      </c>
      <c r="P87" s="11">
        <f t="shared" ref="P87:P106" si="6">IF(AND(J87="ผนัง",M87&gt;0),O87,0)</f>
        <v>2.6</v>
      </c>
      <c r="Q87" s="11">
        <f>IFERROR(VLOOKUP(L87,Table11[],2,0),0)</f>
        <v>0</v>
      </c>
      <c r="R87" s="11">
        <f>IFERROR(VLOOKUP(L87,Table15[],4,0),0)</f>
        <v>0</v>
      </c>
      <c r="S87" s="11">
        <f>IF(R87&gt;0,O87-VLOOKUP(L87,Table15[],3,0),0)</f>
        <v>0</v>
      </c>
      <c r="T87" s="11">
        <f>IFERROR(VLOOKUP(L87,Table14[],2,0),0)</f>
        <v>0</v>
      </c>
      <c r="U87" s="11">
        <f t="shared" ref="U87:U106" si="7">IF(J87="เสา",O87,0)</f>
        <v>0</v>
      </c>
      <c r="V87" s="11">
        <f>IFERROR(VLOOKUP(L87,Table7[],3,0),0)</f>
        <v>0</v>
      </c>
      <c r="W87" s="11">
        <f>IFERROR(VLOOKUP(L87,Table7[],2,0),0)</f>
        <v>0</v>
      </c>
      <c r="X87" s="11">
        <f t="shared" ref="X87:X106" si="8">SUM(P87,Q87,S87,U87,W87)</f>
        <v>2.6</v>
      </c>
      <c r="Y87" s="11">
        <f t="shared" ref="Y87:Y106" si="9">SUM(M87,N87,R87,T87,V87)</f>
        <v>0.25</v>
      </c>
      <c r="Z87" s="12" t="b">
        <f t="shared" ref="Z87:Z106" si="10">IF(AND(X87/MAX(P87,Q87,S87,U87,W87)=1,Y87/MAX(M87,N87,R87,T87,V87)=1),TRUE,FALSE)</f>
        <v>1</v>
      </c>
      <c r="AA87" s="13">
        <f t="shared" ref="AA87:AA106" si="11">IF(Y87=0,"สัญลักษณ์ผิดหรือไม่ใส่ค่า",IF(X87=0,"ไม่มีทึบ&amp;ลบบรรทัดนี้",X87*Y87))</f>
        <v>0.65</v>
      </c>
    </row>
    <row r="88" spans="2:28" x14ac:dyDescent="0.2">
      <c r="B88" s="2" t="s">
        <v>54</v>
      </c>
      <c r="C88" s="2" t="str">
        <f>B64</f>
        <v>WD2</v>
      </c>
      <c r="D88" s="8">
        <f>C64</f>
        <v>1.05</v>
      </c>
      <c r="E88" s="8">
        <f>D64</f>
        <v>1.2</v>
      </c>
      <c r="G88" s="2" t="s">
        <v>33</v>
      </c>
      <c r="H88" s="2" t="s">
        <v>43</v>
      </c>
      <c r="I88" s="2" t="s">
        <v>67</v>
      </c>
      <c r="J88" s="2" t="s">
        <v>34</v>
      </c>
      <c r="K88" s="2" t="s">
        <v>35</v>
      </c>
      <c r="L88" s="2" t="s">
        <v>35</v>
      </c>
      <c r="M88" s="9">
        <v>0.25</v>
      </c>
      <c r="N88" s="9"/>
      <c r="O88" s="10">
        <f>VLOOKUP(Table1[[#This Row],[ชั้น]],Table9[],2,0)</f>
        <v>2.6</v>
      </c>
      <c r="P88" s="11">
        <f t="shared" si="6"/>
        <v>2.6</v>
      </c>
      <c r="Q88" s="11">
        <f>IFERROR(VLOOKUP(L88,Table11[],2,0),0)</f>
        <v>0</v>
      </c>
      <c r="R88" s="11">
        <f>IFERROR(VLOOKUP(L88,Table15[],4,0),0)</f>
        <v>0</v>
      </c>
      <c r="S88" s="11">
        <f>IF(R88&gt;0,O88-VLOOKUP(L88,Table15[],3,0),0)</f>
        <v>0</v>
      </c>
      <c r="T88" s="11">
        <f>IFERROR(VLOOKUP(L88,Table14[],2,0),0)</f>
        <v>0</v>
      </c>
      <c r="U88" s="11">
        <f t="shared" si="7"/>
        <v>0</v>
      </c>
      <c r="V88" s="11">
        <f>IFERROR(VLOOKUP(L88,Table7[],3,0),0)</f>
        <v>0</v>
      </c>
      <c r="W88" s="11">
        <f>IFERROR(VLOOKUP(L88,Table7[],2,0),0)</f>
        <v>0</v>
      </c>
      <c r="X88" s="11">
        <f t="shared" si="8"/>
        <v>2.6</v>
      </c>
      <c r="Y88" s="11">
        <f t="shared" si="9"/>
        <v>0.25</v>
      </c>
      <c r="Z88" s="12" t="b">
        <f t="shared" si="10"/>
        <v>1</v>
      </c>
      <c r="AA88" s="13">
        <f t="shared" si="11"/>
        <v>0.65</v>
      </c>
    </row>
    <row r="89" spans="2:28" x14ac:dyDescent="0.2">
      <c r="B89" s="2" t="s">
        <v>72</v>
      </c>
      <c r="C89" s="2" t="str">
        <f>B65</f>
        <v>WD4</v>
      </c>
      <c r="D89" s="8">
        <f>C65</f>
        <v>1.35</v>
      </c>
      <c r="E89" s="8">
        <f>D65</f>
        <v>1.8</v>
      </c>
      <c r="G89" s="2" t="s">
        <v>33</v>
      </c>
      <c r="H89" s="2" t="s">
        <v>43</v>
      </c>
      <c r="I89" s="2" t="s">
        <v>67</v>
      </c>
      <c r="J89" s="2" t="s">
        <v>40</v>
      </c>
      <c r="K89" s="2" t="s">
        <v>62</v>
      </c>
      <c r="L89" s="2" t="s">
        <v>62</v>
      </c>
      <c r="M89" s="9"/>
      <c r="N89" s="9"/>
      <c r="O89" s="10">
        <f>VLOOKUP(Table1[[#This Row],[ชั้น]],Table9[],2,0)</f>
        <v>2.6</v>
      </c>
      <c r="P89" s="11">
        <f t="shared" si="6"/>
        <v>0</v>
      </c>
      <c r="Q89" s="11">
        <f>IFERROR(VLOOKUP(L89,Table11[],2,0),0)</f>
        <v>0</v>
      </c>
      <c r="R89" s="11">
        <f>IFERROR(VLOOKUP(L89,Table15[],4,0),0)</f>
        <v>0</v>
      </c>
      <c r="S89" s="11">
        <f>IF(R89&gt;0,O89-VLOOKUP(L89,Table15[],3,0),0)</f>
        <v>0</v>
      </c>
      <c r="T89" s="11">
        <f>IFERROR(VLOOKUP(L89,Table14[],2,0),0)</f>
        <v>0</v>
      </c>
      <c r="U89" s="11">
        <f t="shared" si="7"/>
        <v>0</v>
      </c>
      <c r="V89" s="11">
        <f>IFERROR(VLOOKUP(L89,Table7[],3,0),0)</f>
        <v>1</v>
      </c>
      <c r="W89" s="11">
        <f>IFERROR(VLOOKUP(L89,Table7[],2,0),0)</f>
        <v>1.2</v>
      </c>
      <c r="X89" s="11">
        <f t="shared" si="8"/>
        <v>1.2</v>
      </c>
      <c r="Y89" s="11">
        <f t="shared" si="9"/>
        <v>1</v>
      </c>
      <c r="Z89" s="12" t="b">
        <f t="shared" si="10"/>
        <v>1</v>
      </c>
      <c r="AA89" s="13">
        <f t="shared" si="11"/>
        <v>1.2</v>
      </c>
    </row>
    <row r="90" spans="2:28" x14ac:dyDescent="0.2">
      <c r="G90" s="2" t="s">
        <v>33</v>
      </c>
      <c r="H90" s="2" t="s">
        <v>43</v>
      </c>
      <c r="I90" s="2" t="s">
        <v>67</v>
      </c>
      <c r="J90" s="2" t="s">
        <v>34</v>
      </c>
      <c r="K90" s="2" t="s">
        <v>35</v>
      </c>
      <c r="L90" s="2" t="s">
        <v>78</v>
      </c>
      <c r="M90" s="9"/>
      <c r="N90" s="9"/>
      <c r="O90" s="10">
        <f>VLOOKUP(Table1[[#This Row],[ชั้น]],Table9[],2,0)</f>
        <v>2.6</v>
      </c>
      <c r="P90" s="11">
        <f t="shared" si="6"/>
        <v>0</v>
      </c>
      <c r="Q90" s="11">
        <f>IFERROR(VLOOKUP(L90,Table11[],2,0),0)</f>
        <v>0</v>
      </c>
      <c r="R90" s="11">
        <f>IFERROR(VLOOKUP(L90,Table15[],4,0),0)</f>
        <v>1</v>
      </c>
      <c r="S90" s="11">
        <f>IF(R90&gt;0,O90-VLOOKUP(L90,Table15[],3,0),0)</f>
        <v>1.4000000000000001</v>
      </c>
      <c r="T90" s="11">
        <f>IFERROR(VLOOKUP(L90,Table14[],2,0),0)</f>
        <v>0</v>
      </c>
      <c r="U90" s="11">
        <f t="shared" si="7"/>
        <v>0</v>
      </c>
      <c r="V90" s="11">
        <f>IFERROR(VLOOKUP(L90,Table7[],3,0),0)</f>
        <v>0</v>
      </c>
      <c r="W90" s="11">
        <f>IFERROR(VLOOKUP(L90,Table7[],2,0),0)</f>
        <v>0</v>
      </c>
      <c r="X90" s="11">
        <f t="shared" si="8"/>
        <v>1.4000000000000001</v>
      </c>
      <c r="Y90" s="11">
        <f t="shared" si="9"/>
        <v>1</v>
      </c>
      <c r="Z90" s="12" t="b">
        <f t="shared" si="10"/>
        <v>1</v>
      </c>
      <c r="AA90" s="13">
        <f t="shared" si="11"/>
        <v>1.4000000000000001</v>
      </c>
    </row>
    <row r="91" spans="2:28" x14ac:dyDescent="0.2">
      <c r="G91" s="2" t="s">
        <v>33</v>
      </c>
      <c r="H91" s="2" t="s">
        <v>43</v>
      </c>
      <c r="I91" s="2" t="s">
        <v>67</v>
      </c>
      <c r="J91" s="2" t="s">
        <v>34</v>
      </c>
      <c r="K91" s="2" t="s">
        <v>35</v>
      </c>
      <c r="L91" s="2" t="s">
        <v>35</v>
      </c>
      <c r="M91" s="9">
        <v>0.7</v>
      </c>
      <c r="N91" s="9"/>
      <c r="O91" s="10">
        <f>VLOOKUP(Table1[[#This Row],[ชั้น]],Table9[],2,0)</f>
        <v>2.6</v>
      </c>
      <c r="P91" s="11">
        <f t="shared" si="6"/>
        <v>2.6</v>
      </c>
      <c r="Q91" s="11">
        <f>IFERROR(VLOOKUP(L91,Table11[],2,0),0)</f>
        <v>0</v>
      </c>
      <c r="R91" s="11">
        <f>IFERROR(VLOOKUP(L91,Table15[],4,0),0)</f>
        <v>0</v>
      </c>
      <c r="S91" s="11">
        <f>IF(R91&gt;0,O91-VLOOKUP(L91,Table15[],3,0),0)</f>
        <v>0</v>
      </c>
      <c r="T91" s="11">
        <f>IFERROR(VLOOKUP(L91,Table14[],2,0),0)</f>
        <v>0</v>
      </c>
      <c r="U91" s="11">
        <f t="shared" si="7"/>
        <v>0</v>
      </c>
      <c r="V91" s="11">
        <f>IFERROR(VLOOKUP(L91,Table7[],3,0),0)</f>
        <v>0</v>
      </c>
      <c r="W91" s="11">
        <f>IFERROR(VLOOKUP(L91,Table7[],2,0),0)</f>
        <v>0</v>
      </c>
      <c r="X91" s="11">
        <f t="shared" si="8"/>
        <v>2.6</v>
      </c>
      <c r="Y91" s="11">
        <f t="shared" si="9"/>
        <v>0.7</v>
      </c>
      <c r="Z91" s="12" t="b">
        <f t="shared" si="10"/>
        <v>1</v>
      </c>
      <c r="AA91" s="13">
        <f t="shared" si="11"/>
        <v>1.8199999999999998</v>
      </c>
    </row>
    <row r="92" spans="2:28" x14ac:dyDescent="0.2">
      <c r="G92" s="2" t="s">
        <v>33</v>
      </c>
      <c r="H92" s="2" t="s">
        <v>43</v>
      </c>
      <c r="I92" s="2" t="s">
        <v>67</v>
      </c>
      <c r="J92" s="2" t="s">
        <v>31</v>
      </c>
      <c r="K92" s="2" t="s">
        <v>32</v>
      </c>
      <c r="L92" s="2" t="s">
        <v>32</v>
      </c>
      <c r="M92" s="9"/>
      <c r="N92" s="9"/>
      <c r="O92" s="10">
        <f>VLOOKUP(Table1[[#This Row],[ชั้น]],Table9[],2,0)</f>
        <v>2.6</v>
      </c>
      <c r="P92" s="18">
        <f t="shared" si="6"/>
        <v>0</v>
      </c>
      <c r="Q92" s="12">
        <f>IFERROR(VLOOKUP(L92,Table11[],2,0),0)</f>
        <v>0</v>
      </c>
      <c r="R92" s="19">
        <f>IFERROR(VLOOKUP(L92,Table15[],4,0),0)</f>
        <v>0</v>
      </c>
      <c r="S92" s="19">
        <f>IF(R92&gt;0,O92-VLOOKUP(L92,Table15[],3,0),0)</f>
        <v>0</v>
      </c>
      <c r="T92" s="19">
        <f>IFERROR(VLOOKUP(L92,Table14[],2,0),0)</f>
        <v>0.2</v>
      </c>
      <c r="U92" s="12">
        <f t="shared" si="7"/>
        <v>2.6</v>
      </c>
      <c r="V92" s="12">
        <f>IFERROR(VLOOKUP(L92,Table7[],3,0),0)</f>
        <v>0</v>
      </c>
      <c r="W92" s="12">
        <f>IFERROR(VLOOKUP(L92,Table7[],2,0),0)</f>
        <v>0</v>
      </c>
      <c r="X92" s="19">
        <f t="shared" si="8"/>
        <v>2.6</v>
      </c>
      <c r="Y92" s="19">
        <f t="shared" si="9"/>
        <v>0.2</v>
      </c>
      <c r="Z92" s="12" t="b">
        <f t="shared" si="10"/>
        <v>1</v>
      </c>
      <c r="AA92" s="20">
        <f t="shared" si="11"/>
        <v>0.52</v>
      </c>
    </row>
    <row r="93" spans="2:28" x14ac:dyDescent="0.2">
      <c r="G93" s="2" t="s">
        <v>33</v>
      </c>
      <c r="H93" s="2" t="s">
        <v>51</v>
      </c>
      <c r="I93" s="2" t="s">
        <v>67</v>
      </c>
      <c r="J93" s="2" t="s">
        <v>31</v>
      </c>
      <c r="K93" s="2" t="s">
        <v>32</v>
      </c>
      <c r="L93" s="2" t="s">
        <v>32</v>
      </c>
      <c r="M93" s="9"/>
      <c r="N93" s="9"/>
      <c r="O93" s="10">
        <f>VLOOKUP(Table1[[#This Row],[ชั้น]],Table9[],2,0)</f>
        <v>2.6</v>
      </c>
      <c r="P93" s="18">
        <f t="shared" si="6"/>
        <v>0</v>
      </c>
      <c r="Q93" s="12">
        <f>IFERROR(VLOOKUP(L93,Table11[],2,0),0)</f>
        <v>0</v>
      </c>
      <c r="R93" s="19">
        <f>IFERROR(VLOOKUP(L93,Table15[],4,0),0)</f>
        <v>0</v>
      </c>
      <c r="S93" s="19">
        <f>IF(R93&gt;0,O93-VLOOKUP(L93,Table15[],3,0),0)</f>
        <v>0</v>
      </c>
      <c r="T93" s="19">
        <f>IFERROR(VLOOKUP(L93,Table14[],2,0),0)</f>
        <v>0.2</v>
      </c>
      <c r="U93" s="12">
        <f t="shared" si="7"/>
        <v>2.6</v>
      </c>
      <c r="V93" s="12">
        <f>IFERROR(VLOOKUP(L93,Table7[],3,0),0)</f>
        <v>0</v>
      </c>
      <c r="W93" s="12">
        <f>IFERROR(VLOOKUP(L93,Table7[],2,0),0)</f>
        <v>0</v>
      </c>
      <c r="X93" s="19">
        <f t="shared" si="8"/>
        <v>2.6</v>
      </c>
      <c r="Y93" s="19">
        <f t="shared" si="9"/>
        <v>0.2</v>
      </c>
      <c r="Z93" s="12" t="b">
        <f t="shared" si="10"/>
        <v>1</v>
      </c>
      <c r="AA93" s="20">
        <f t="shared" si="11"/>
        <v>0.52</v>
      </c>
    </row>
    <row r="94" spans="2:28" x14ac:dyDescent="0.2">
      <c r="G94" s="2" t="s">
        <v>33</v>
      </c>
      <c r="H94" s="2" t="s">
        <v>51</v>
      </c>
      <c r="I94" s="2" t="s">
        <v>67</v>
      </c>
      <c r="J94" s="2" t="s">
        <v>34</v>
      </c>
      <c r="K94" s="2" t="s">
        <v>35</v>
      </c>
      <c r="L94" s="2" t="s">
        <v>35</v>
      </c>
      <c r="M94" s="9">
        <f>(3+1.6)-0.1-0.3-1.2</f>
        <v>3</v>
      </c>
      <c r="N94" s="9"/>
      <c r="O94" s="10">
        <f>VLOOKUP(Table1[[#This Row],[ชั้น]],Table9[],2,0)</f>
        <v>2.6</v>
      </c>
      <c r="P94" s="18">
        <f t="shared" si="6"/>
        <v>2.6</v>
      </c>
      <c r="Q94" s="12">
        <f>IFERROR(VLOOKUP(L94,Table11[],2,0),0)</f>
        <v>0</v>
      </c>
      <c r="R94" s="19">
        <f>IFERROR(VLOOKUP(L94,Table15[],4,0),0)</f>
        <v>0</v>
      </c>
      <c r="S94" s="19">
        <f>IF(R94&gt;0,O94-VLOOKUP(L94,Table15[],3,0),0)</f>
        <v>0</v>
      </c>
      <c r="T94" s="19">
        <f>IFERROR(VLOOKUP(L94,Table14[],2,0),0)</f>
        <v>0</v>
      </c>
      <c r="U94" s="12">
        <f t="shared" si="7"/>
        <v>0</v>
      </c>
      <c r="V94" s="12">
        <f>IFERROR(VLOOKUP(L94,Table7[],3,0),0)</f>
        <v>0</v>
      </c>
      <c r="W94" s="12">
        <f>IFERROR(VLOOKUP(L94,Table7[],2,0),0)</f>
        <v>0</v>
      </c>
      <c r="X94" s="19">
        <f t="shared" si="8"/>
        <v>2.6</v>
      </c>
      <c r="Y94" s="19">
        <f t="shared" si="9"/>
        <v>3</v>
      </c>
      <c r="Z94" s="12" t="b">
        <f t="shared" si="10"/>
        <v>1</v>
      </c>
      <c r="AA94" s="20">
        <f t="shared" si="11"/>
        <v>7.8000000000000007</v>
      </c>
    </row>
    <row r="95" spans="2:28" x14ac:dyDescent="0.2">
      <c r="G95" s="2" t="s">
        <v>33</v>
      </c>
      <c r="H95" s="2" t="s">
        <v>51</v>
      </c>
      <c r="I95" s="2" t="s">
        <v>67</v>
      </c>
      <c r="J95" s="2" t="s">
        <v>40</v>
      </c>
      <c r="K95" s="2" t="s">
        <v>60</v>
      </c>
      <c r="L95" s="2" t="s">
        <v>60</v>
      </c>
      <c r="M95" s="9"/>
      <c r="N95" s="9"/>
      <c r="O95" s="10">
        <f>VLOOKUP(Table1[[#This Row],[ชั้น]],Table9[],2,0)</f>
        <v>2.6</v>
      </c>
      <c r="P95" s="18">
        <f t="shared" si="6"/>
        <v>0</v>
      </c>
      <c r="Q95" s="12">
        <f>IFERROR(VLOOKUP(L95,Table11[],2,0),0)</f>
        <v>0</v>
      </c>
      <c r="R95" s="19">
        <f>IFERROR(VLOOKUP(L95,Table15[],4,0),0)</f>
        <v>0</v>
      </c>
      <c r="S95" s="19">
        <f>IF(R95&gt;0,O95-VLOOKUP(L95,Table15[],3,0),0)</f>
        <v>0</v>
      </c>
      <c r="T95" s="19">
        <f>IFERROR(VLOOKUP(L95,Table14[],2,0),0)</f>
        <v>0</v>
      </c>
      <c r="U95" s="12">
        <f t="shared" si="7"/>
        <v>0</v>
      </c>
      <c r="V95" s="12">
        <f>IFERROR(VLOOKUP(L95,Table7[],3,0),0)</f>
        <v>1.2</v>
      </c>
      <c r="W95" s="12">
        <f>IFERROR(VLOOKUP(L95,Table7[],2,0),0)</f>
        <v>1.2</v>
      </c>
      <c r="X95" s="19">
        <f t="shared" si="8"/>
        <v>1.2</v>
      </c>
      <c r="Y95" s="19">
        <f t="shared" si="9"/>
        <v>1.2</v>
      </c>
      <c r="Z95" s="12" t="b">
        <f t="shared" si="10"/>
        <v>1</v>
      </c>
      <c r="AA95" s="20">
        <f t="shared" si="11"/>
        <v>1.44</v>
      </c>
    </row>
    <row r="96" spans="2:28" x14ac:dyDescent="0.2">
      <c r="G96" s="2" t="s">
        <v>33</v>
      </c>
      <c r="H96" s="2" t="s">
        <v>51</v>
      </c>
      <c r="I96" s="2" t="s">
        <v>67</v>
      </c>
      <c r="J96" s="2" t="s">
        <v>34</v>
      </c>
      <c r="K96" s="2" t="s">
        <v>35</v>
      </c>
      <c r="L96" s="2" t="s">
        <v>77</v>
      </c>
      <c r="M96" s="9"/>
      <c r="N96" s="9"/>
      <c r="O96" s="10">
        <f>VLOOKUP(Table1[[#This Row],[ชั้น]],Table9[],2,0)</f>
        <v>2.6</v>
      </c>
      <c r="P96" s="18">
        <f t="shared" si="6"/>
        <v>0</v>
      </c>
      <c r="Q96" s="12">
        <f>IFERROR(VLOOKUP(L96,Table11[],2,0),0)</f>
        <v>0</v>
      </c>
      <c r="R96" s="19">
        <f>IFERROR(VLOOKUP(L96,Table15[],4,0),0)</f>
        <v>1.2</v>
      </c>
      <c r="S96" s="19">
        <f>IF(R96&gt;0,O96-VLOOKUP(L96,Table15[],3,0),0)</f>
        <v>1.4000000000000001</v>
      </c>
      <c r="T96" s="19">
        <f>IFERROR(VLOOKUP(L96,Table14[],2,0),0)</f>
        <v>0</v>
      </c>
      <c r="U96" s="12">
        <f t="shared" si="7"/>
        <v>0</v>
      </c>
      <c r="V96" s="12">
        <f>IFERROR(VLOOKUP(L96,Table7[],3,0),0)</f>
        <v>0</v>
      </c>
      <c r="W96" s="12">
        <f>IFERROR(VLOOKUP(L96,Table7[],2,0),0)</f>
        <v>0</v>
      </c>
      <c r="X96" s="19">
        <f t="shared" si="8"/>
        <v>1.4000000000000001</v>
      </c>
      <c r="Y96" s="19">
        <f t="shared" si="9"/>
        <v>1.2</v>
      </c>
      <c r="Z96" s="12" t="b">
        <f t="shared" si="10"/>
        <v>1</v>
      </c>
      <c r="AA96" s="20">
        <f t="shared" si="11"/>
        <v>1.6800000000000002</v>
      </c>
    </row>
    <row r="97" spans="7:27" x14ac:dyDescent="0.2">
      <c r="G97" s="2" t="s">
        <v>33</v>
      </c>
      <c r="H97" s="2" t="s">
        <v>51</v>
      </c>
      <c r="I97" s="2" t="s">
        <v>67</v>
      </c>
      <c r="J97" s="2" t="s">
        <v>34</v>
      </c>
      <c r="K97" s="2" t="s">
        <v>35</v>
      </c>
      <c r="L97" s="2" t="s">
        <v>35</v>
      </c>
      <c r="M97" s="9">
        <f>0.3-0.1</f>
        <v>0.19999999999999998</v>
      </c>
      <c r="N97" s="9"/>
      <c r="O97" s="10">
        <f>VLOOKUP(Table1[[#This Row],[ชั้น]],Table9[],2,0)</f>
        <v>2.6</v>
      </c>
      <c r="P97" s="18">
        <f t="shared" si="6"/>
        <v>2.6</v>
      </c>
      <c r="Q97" s="12">
        <f>IFERROR(VLOOKUP(L97,Table11[],2,0),0)</f>
        <v>0</v>
      </c>
      <c r="R97" s="19">
        <f>IFERROR(VLOOKUP(L97,Table15[],4,0),0)</f>
        <v>0</v>
      </c>
      <c r="S97" s="19">
        <f>IF(R97&gt;0,O97-VLOOKUP(L97,Table15[],3,0),0)</f>
        <v>0</v>
      </c>
      <c r="T97" s="19">
        <f>IFERROR(VLOOKUP(L97,Table14[],2,0),0)</f>
        <v>0</v>
      </c>
      <c r="U97" s="12">
        <f t="shared" si="7"/>
        <v>0</v>
      </c>
      <c r="V97" s="12">
        <f>IFERROR(VLOOKUP(L97,Table7[],3,0),0)</f>
        <v>0</v>
      </c>
      <c r="W97" s="12">
        <f>IFERROR(VLOOKUP(L97,Table7[],2,0),0)</f>
        <v>0</v>
      </c>
      <c r="X97" s="19">
        <f t="shared" si="8"/>
        <v>2.6</v>
      </c>
      <c r="Y97" s="19">
        <f t="shared" si="9"/>
        <v>0.19999999999999998</v>
      </c>
      <c r="Z97" s="12" t="b">
        <f t="shared" si="10"/>
        <v>1</v>
      </c>
      <c r="AA97" s="20">
        <f t="shared" si="11"/>
        <v>0.52</v>
      </c>
    </row>
    <row r="98" spans="7:27" x14ac:dyDescent="0.2">
      <c r="G98" s="2" t="s">
        <v>33</v>
      </c>
      <c r="H98" s="2" t="s">
        <v>51</v>
      </c>
      <c r="I98" s="2" t="s">
        <v>67</v>
      </c>
      <c r="J98" s="2" t="s">
        <v>31</v>
      </c>
      <c r="K98" s="2" t="s">
        <v>32</v>
      </c>
      <c r="L98" s="2" t="s">
        <v>32</v>
      </c>
      <c r="M98" s="9"/>
      <c r="N98" s="9"/>
      <c r="O98" s="10">
        <f>VLOOKUP(Table1[[#This Row],[ชั้น]],Table9[],2,0)</f>
        <v>2.6</v>
      </c>
      <c r="P98" s="18">
        <f t="shared" si="6"/>
        <v>0</v>
      </c>
      <c r="Q98" s="12">
        <f>IFERROR(VLOOKUP(L98,Table11[],2,0),0)</f>
        <v>0</v>
      </c>
      <c r="R98" s="19">
        <f>IFERROR(VLOOKUP(L98,Table15[],4,0),0)</f>
        <v>0</v>
      </c>
      <c r="S98" s="19">
        <f>IF(R98&gt;0,O98-VLOOKUP(L98,Table15[],3,0),0)</f>
        <v>0</v>
      </c>
      <c r="T98" s="19">
        <f>IFERROR(VLOOKUP(L98,Table14[],2,0),0)</f>
        <v>0.2</v>
      </c>
      <c r="U98" s="12">
        <f t="shared" si="7"/>
        <v>2.6</v>
      </c>
      <c r="V98" s="12">
        <f>IFERROR(VLOOKUP(L98,Table7[],3,0),0)</f>
        <v>0</v>
      </c>
      <c r="W98" s="12">
        <f>IFERROR(VLOOKUP(L98,Table7[],2,0),0)</f>
        <v>0</v>
      </c>
      <c r="X98" s="19">
        <f t="shared" si="8"/>
        <v>2.6</v>
      </c>
      <c r="Y98" s="19">
        <f t="shared" si="9"/>
        <v>0.2</v>
      </c>
      <c r="Z98" s="12" t="b">
        <f t="shared" si="10"/>
        <v>1</v>
      </c>
      <c r="AA98" s="20">
        <f t="shared" si="11"/>
        <v>0.52</v>
      </c>
    </row>
    <row r="99" spans="7:27" x14ac:dyDescent="0.2">
      <c r="G99" s="2" t="s">
        <v>33</v>
      </c>
      <c r="H99" s="2" t="s">
        <v>51</v>
      </c>
      <c r="I99" s="2" t="s">
        <v>67</v>
      </c>
      <c r="J99" s="2" t="s">
        <v>34</v>
      </c>
      <c r="K99" s="2" t="s">
        <v>35</v>
      </c>
      <c r="L99" s="2" t="s">
        <v>35</v>
      </c>
      <c r="M99" s="9">
        <f>0.2-0.1</f>
        <v>0.1</v>
      </c>
      <c r="N99" s="9"/>
      <c r="O99" s="10">
        <f>VLOOKUP(Table1[[#This Row],[ชั้น]],Table9[],2,0)</f>
        <v>2.6</v>
      </c>
      <c r="P99" s="18">
        <f t="shared" si="6"/>
        <v>2.6</v>
      </c>
      <c r="Q99" s="12">
        <f>IFERROR(VLOOKUP(L99,Table11[],2,0),0)</f>
        <v>0</v>
      </c>
      <c r="R99" s="19">
        <f>IFERROR(VLOOKUP(L99,Table15[],4,0),0)</f>
        <v>0</v>
      </c>
      <c r="S99" s="19">
        <f>IF(R99&gt;0,O99-VLOOKUP(L99,Table15[],3,0),0)</f>
        <v>0</v>
      </c>
      <c r="T99" s="19">
        <f>IFERROR(VLOOKUP(L99,Table14[],2,0),0)</f>
        <v>0</v>
      </c>
      <c r="U99" s="12">
        <f t="shared" si="7"/>
        <v>0</v>
      </c>
      <c r="V99" s="12">
        <f>IFERROR(VLOOKUP(L99,Table7[],3,0),0)</f>
        <v>0</v>
      </c>
      <c r="W99" s="12">
        <f>IFERROR(VLOOKUP(L99,Table7[],2,0),0)</f>
        <v>0</v>
      </c>
      <c r="X99" s="19">
        <f t="shared" si="8"/>
        <v>2.6</v>
      </c>
      <c r="Y99" s="19">
        <f t="shared" si="9"/>
        <v>0.1</v>
      </c>
      <c r="Z99" s="12" t="b">
        <f t="shared" si="10"/>
        <v>1</v>
      </c>
      <c r="AA99" s="20">
        <f t="shared" si="11"/>
        <v>0.26</v>
      </c>
    </row>
    <row r="100" spans="7:27" x14ac:dyDescent="0.2">
      <c r="G100" s="2" t="s">
        <v>33</v>
      </c>
      <c r="H100" s="2" t="s">
        <v>51</v>
      </c>
      <c r="I100" s="2" t="s">
        <v>67</v>
      </c>
      <c r="J100" s="2" t="s">
        <v>40</v>
      </c>
      <c r="K100" s="2" t="s">
        <v>63</v>
      </c>
      <c r="L100" s="2" t="s">
        <v>63</v>
      </c>
      <c r="M100" s="9"/>
      <c r="N100" s="9"/>
      <c r="O100" s="10">
        <f>VLOOKUP(Table1[[#This Row],[ชั้น]],Table9[],2,0)</f>
        <v>2.6</v>
      </c>
      <c r="P100" s="18">
        <f t="shared" si="6"/>
        <v>0</v>
      </c>
      <c r="Q100" s="12">
        <f>IFERROR(VLOOKUP(L100,Table11[],2,0),0)</f>
        <v>0</v>
      </c>
      <c r="R100" s="19">
        <f>IFERROR(VLOOKUP(L100,Table15[],4,0),0)</f>
        <v>0</v>
      </c>
      <c r="S100" s="19">
        <f>IF(R100&gt;0,O100-VLOOKUP(L100,Table15[],3,0),0)</f>
        <v>0</v>
      </c>
      <c r="T100" s="19">
        <f>IFERROR(VLOOKUP(L100,Table14[],2,0),0)</f>
        <v>0</v>
      </c>
      <c r="U100" s="12">
        <f t="shared" si="7"/>
        <v>0</v>
      </c>
      <c r="V100" s="12">
        <f>IFERROR(VLOOKUP(L100,Table7[],3,0),0)</f>
        <v>0.6</v>
      </c>
      <c r="W100" s="12">
        <f>IFERROR(VLOOKUP(L100,Table7[],2,0),0)</f>
        <v>1.2</v>
      </c>
      <c r="X100" s="19">
        <f t="shared" si="8"/>
        <v>1.2</v>
      </c>
      <c r="Y100" s="19">
        <f t="shared" si="9"/>
        <v>0.6</v>
      </c>
      <c r="Z100" s="12" t="b">
        <f t="shared" si="10"/>
        <v>1</v>
      </c>
      <c r="AA100" s="20">
        <f t="shared" si="11"/>
        <v>0.72</v>
      </c>
    </row>
    <row r="101" spans="7:27" x14ac:dyDescent="0.2">
      <c r="G101" s="2" t="s">
        <v>33</v>
      </c>
      <c r="H101" s="2" t="s">
        <v>51</v>
      </c>
      <c r="I101" s="2" t="s">
        <v>67</v>
      </c>
      <c r="J101" s="2" t="s">
        <v>34</v>
      </c>
      <c r="K101" s="2" t="s">
        <v>35</v>
      </c>
      <c r="L101" s="2" t="s">
        <v>81</v>
      </c>
      <c r="M101" s="9"/>
      <c r="N101" s="9"/>
      <c r="O101" s="10">
        <f>VLOOKUP(Table1[[#This Row],[ชั้น]],Table9[],2,0)</f>
        <v>2.6</v>
      </c>
      <c r="P101" s="18">
        <f t="shared" si="6"/>
        <v>0</v>
      </c>
      <c r="Q101" s="12">
        <f>IFERROR(VLOOKUP(L101,Table11[],2,0),0)</f>
        <v>0</v>
      </c>
      <c r="R101" s="19">
        <f>IFERROR(VLOOKUP(L101,Table15[],4,0),0)</f>
        <v>0.6</v>
      </c>
      <c r="S101" s="19">
        <f>IF(R101&gt;0,O101-VLOOKUP(L101,Table15[],3,0),0)</f>
        <v>1.4000000000000001</v>
      </c>
      <c r="T101" s="19">
        <f>IFERROR(VLOOKUP(L101,Table14[],2,0),0)</f>
        <v>0</v>
      </c>
      <c r="U101" s="12">
        <f t="shared" si="7"/>
        <v>0</v>
      </c>
      <c r="V101" s="12">
        <f>IFERROR(VLOOKUP(L101,Table7[],3,0),0)</f>
        <v>0</v>
      </c>
      <c r="W101" s="12">
        <f>IFERROR(VLOOKUP(L101,Table7[],2,0),0)</f>
        <v>0</v>
      </c>
      <c r="X101" s="19">
        <f t="shared" si="8"/>
        <v>1.4000000000000001</v>
      </c>
      <c r="Y101" s="19">
        <f t="shared" si="9"/>
        <v>0.6</v>
      </c>
      <c r="Z101" s="12" t="b">
        <f t="shared" si="10"/>
        <v>1</v>
      </c>
      <c r="AA101" s="20">
        <f t="shared" si="11"/>
        <v>0.84000000000000008</v>
      </c>
    </row>
    <row r="102" spans="7:27" x14ac:dyDescent="0.2">
      <c r="G102" s="2" t="s">
        <v>33</v>
      </c>
      <c r="H102" s="2" t="s">
        <v>51</v>
      </c>
      <c r="I102" s="2" t="s">
        <v>67</v>
      </c>
      <c r="J102" s="2" t="s">
        <v>34</v>
      </c>
      <c r="K102" s="2" t="s">
        <v>35</v>
      </c>
      <c r="L102" s="2" t="s">
        <v>35</v>
      </c>
      <c r="M102" s="9">
        <f>3.6-0.2-0.2-0.6-0.6</f>
        <v>1.9999999999999996</v>
      </c>
      <c r="N102" s="9"/>
      <c r="O102" s="10">
        <f>VLOOKUP(Table1[[#This Row],[ชั้น]],Table9[],2,0)</f>
        <v>2.6</v>
      </c>
      <c r="P102" s="18">
        <f t="shared" si="6"/>
        <v>2.6</v>
      </c>
      <c r="Q102" s="12">
        <f>IFERROR(VLOOKUP(L102,Table11[],2,0),0)</f>
        <v>0</v>
      </c>
      <c r="R102" s="19">
        <f>IFERROR(VLOOKUP(L102,Table15[],4,0),0)</f>
        <v>0</v>
      </c>
      <c r="S102" s="19">
        <f>IF(R102&gt;0,O102-VLOOKUP(L102,Table15[],3,0),0)</f>
        <v>0</v>
      </c>
      <c r="T102" s="19">
        <f>IFERROR(VLOOKUP(L102,Table14[],2,0),0)</f>
        <v>0</v>
      </c>
      <c r="U102" s="12">
        <f t="shared" si="7"/>
        <v>0</v>
      </c>
      <c r="V102" s="12">
        <f>IFERROR(VLOOKUP(L102,Table7[],3,0),0)</f>
        <v>0</v>
      </c>
      <c r="W102" s="12">
        <f>IFERROR(VLOOKUP(L102,Table7[],2,0),0)</f>
        <v>0</v>
      </c>
      <c r="X102" s="19">
        <f t="shared" si="8"/>
        <v>2.6</v>
      </c>
      <c r="Y102" s="19">
        <f t="shared" si="9"/>
        <v>1.9999999999999996</v>
      </c>
      <c r="Z102" s="12" t="b">
        <f t="shared" si="10"/>
        <v>1</v>
      </c>
      <c r="AA102" s="20">
        <f t="shared" si="11"/>
        <v>5.1999999999999993</v>
      </c>
    </row>
    <row r="103" spans="7:27" x14ac:dyDescent="0.2">
      <c r="G103" s="2" t="s">
        <v>33</v>
      </c>
      <c r="H103" s="2" t="s">
        <v>51</v>
      </c>
      <c r="I103" s="2" t="s">
        <v>67</v>
      </c>
      <c r="J103" s="2" t="s">
        <v>40</v>
      </c>
      <c r="K103" s="2" t="s">
        <v>63</v>
      </c>
      <c r="L103" s="2" t="s">
        <v>63</v>
      </c>
      <c r="M103" s="9"/>
      <c r="N103" s="9"/>
      <c r="O103" s="10">
        <f>VLOOKUP(Table1[[#This Row],[ชั้น]],Table9[],2,0)</f>
        <v>2.6</v>
      </c>
      <c r="P103" s="18">
        <f t="shared" si="6"/>
        <v>0</v>
      </c>
      <c r="Q103" s="12">
        <f>IFERROR(VLOOKUP(L103,Table11[],2,0),0)</f>
        <v>0</v>
      </c>
      <c r="R103" s="19">
        <f>IFERROR(VLOOKUP(L103,Table15[],4,0),0)</f>
        <v>0</v>
      </c>
      <c r="S103" s="19">
        <f>IF(R103&gt;0,O103-VLOOKUP(L103,Table15[],3,0),0)</f>
        <v>0</v>
      </c>
      <c r="T103" s="19">
        <f>IFERROR(VLOOKUP(L103,Table14[],2,0),0)</f>
        <v>0</v>
      </c>
      <c r="U103" s="12">
        <f t="shared" si="7"/>
        <v>0</v>
      </c>
      <c r="V103" s="12">
        <f>IFERROR(VLOOKUP(L103,Table7[],3,0),0)</f>
        <v>0.6</v>
      </c>
      <c r="W103" s="12">
        <f>IFERROR(VLOOKUP(L103,Table7[],2,0),0)</f>
        <v>1.2</v>
      </c>
      <c r="X103" s="19">
        <f t="shared" si="8"/>
        <v>1.2</v>
      </c>
      <c r="Y103" s="19">
        <f t="shared" si="9"/>
        <v>0.6</v>
      </c>
      <c r="Z103" s="12" t="b">
        <f t="shared" si="10"/>
        <v>1</v>
      </c>
      <c r="AA103" s="20">
        <f t="shared" si="11"/>
        <v>0.72</v>
      </c>
    </row>
    <row r="104" spans="7:27" x14ac:dyDescent="0.2">
      <c r="G104" s="2" t="s">
        <v>33</v>
      </c>
      <c r="H104" s="2" t="s">
        <v>51</v>
      </c>
      <c r="I104" s="2" t="s">
        <v>67</v>
      </c>
      <c r="J104" s="2" t="s">
        <v>34</v>
      </c>
      <c r="K104" s="2" t="s">
        <v>35</v>
      </c>
      <c r="L104" s="2" t="s">
        <v>81</v>
      </c>
      <c r="M104" s="9"/>
      <c r="N104" s="9"/>
      <c r="O104" s="10">
        <f>VLOOKUP(Table1[[#This Row],[ชั้น]],Table9[],2,0)</f>
        <v>2.6</v>
      </c>
      <c r="P104" s="18">
        <f t="shared" si="6"/>
        <v>0</v>
      </c>
      <c r="Q104" s="12">
        <f>IFERROR(VLOOKUP(L104,Table11[],2,0),0)</f>
        <v>0</v>
      </c>
      <c r="R104" s="19">
        <f>IFERROR(VLOOKUP(L104,Table15[],4,0),0)</f>
        <v>0.6</v>
      </c>
      <c r="S104" s="19">
        <f>IF(R104&gt;0,O104-VLOOKUP(L104,Table15[],3,0),0)</f>
        <v>1.4000000000000001</v>
      </c>
      <c r="T104" s="19">
        <f>IFERROR(VLOOKUP(L104,Table14[],2,0),0)</f>
        <v>0</v>
      </c>
      <c r="U104" s="12">
        <f t="shared" si="7"/>
        <v>0</v>
      </c>
      <c r="V104" s="12">
        <f>IFERROR(VLOOKUP(L104,Table7[],3,0),0)</f>
        <v>0</v>
      </c>
      <c r="W104" s="12">
        <f>IFERROR(VLOOKUP(L104,Table7[],2,0),0)</f>
        <v>0</v>
      </c>
      <c r="X104" s="19">
        <f t="shared" si="8"/>
        <v>1.4000000000000001</v>
      </c>
      <c r="Y104" s="19">
        <f t="shared" si="9"/>
        <v>0.6</v>
      </c>
      <c r="Z104" s="12" t="b">
        <f t="shared" si="10"/>
        <v>1</v>
      </c>
      <c r="AA104" s="20">
        <f t="shared" si="11"/>
        <v>0.84000000000000008</v>
      </c>
    </row>
    <row r="105" spans="7:27" x14ac:dyDescent="0.2">
      <c r="G105" s="2" t="s">
        <v>33</v>
      </c>
      <c r="H105" s="2" t="s">
        <v>51</v>
      </c>
      <c r="I105" s="2" t="s">
        <v>67</v>
      </c>
      <c r="J105" s="2" t="s">
        <v>34</v>
      </c>
      <c r="K105" s="2" t="s">
        <v>35</v>
      </c>
      <c r="L105" s="2" t="s">
        <v>35</v>
      </c>
      <c r="M105" s="9">
        <f>0.2-0.1</f>
        <v>0.1</v>
      </c>
      <c r="N105" s="9"/>
      <c r="O105" s="10">
        <f>VLOOKUP(Table1[[#This Row],[ชั้น]],Table9[],2,0)</f>
        <v>2.6</v>
      </c>
      <c r="P105" s="18">
        <f t="shared" si="6"/>
        <v>2.6</v>
      </c>
      <c r="Q105" s="12">
        <f>IFERROR(VLOOKUP(L105,Table11[],2,0),0)</f>
        <v>0</v>
      </c>
      <c r="R105" s="19">
        <f>IFERROR(VLOOKUP(L105,Table15[],4,0),0)</f>
        <v>0</v>
      </c>
      <c r="S105" s="19">
        <f>IF(R105&gt;0,O105-VLOOKUP(L105,Table15[],3,0),0)</f>
        <v>0</v>
      </c>
      <c r="T105" s="19">
        <f>IFERROR(VLOOKUP(L105,Table14[],2,0),0)</f>
        <v>0</v>
      </c>
      <c r="U105" s="12">
        <f t="shared" si="7"/>
        <v>0</v>
      </c>
      <c r="V105" s="12">
        <f>IFERROR(VLOOKUP(L105,Table7[],3,0),0)</f>
        <v>0</v>
      </c>
      <c r="W105" s="12">
        <f>IFERROR(VLOOKUP(L105,Table7[],2,0),0)</f>
        <v>0</v>
      </c>
      <c r="X105" s="19">
        <f t="shared" si="8"/>
        <v>2.6</v>
      </c>
      <c r="Y105" s="19">
        <f t="shared" si="9"/>
        <v>0.1</v>
      </c>
      <c r="Z105" s="12" t="b">
        <f t="shared" si="10"/>
        <v>1</v>
      </c>
      <c r="AA105" s="20">
        <f t="shared" si="11"/>
        <v>0.26</v>
      </c>
    </row>
    <row r="106" spans="7:27" x14ac:dyDescent="0.2">
      <c r="G106" s="2" t="s">
        <v>33</v>
      </c>
      <c r="H106" s="2" t="s">
        <v>51</v>
      </c>
      <c r="I106" s="2" t="s">
        <v>67</v>
      </c>
      <c r="J106" s="2" t="s">
        <v>31</v>
      </c>
      <c r="K106" s="2" t="s">
        <v>32</v>
      </c>
      <c r="L106" s="2" t="s">
        <v>32</v>
      </c>
      <c r="M106" s="9"/>
      <c r="N106" s="9"/>
      <c r="O106" s="10">
        <f>VLOOKUP(Table1[[#This Row],[ชั้น]],Table9[],2,0)</f>
        <v>2.6</v>
      </c>
      <c r="P106" s="18">
        <f t="shared" si="6"/>
        <v>0</v>
      </c>
      <c r="Q106" s="12">
        <f>IFERROR(VLOOKUP(L106,Table11[],2,0),0)</f>
        <v>0</v>
      </c>
      <c r="R106" s="19">
        <f>IFERROR(VLOOKUP(L106,Table15[],4,0),0)</f>
        <v>0</v>
      </c>
      <c r="S106" s="19">
        <f>IF(R106&gt;0,O106-VLOOKUP(L106,Table15[],3,0),0)</f>
        <v>0</v>
      </c>
      <c r="T106" s="19">
        <f>IFERROR(VLOOKUP(L106,Table14[],2,0),0)</f>
        <v>0.2</v>
      </c>
      <c r="U106" s="12">
        <f t="shared" si="7"/>
        <v>2.6</v>
      </c>
      <c r="V106" s="12">
        <f>IFERROR(VLOOKUP(L106,Table7[],3,0),0)</f>
        <v>0</v>
      </c>
      <c r="W106" s="12">
        <f>IFERROR(VLOOKUP(L106,Table7[],2,0),0)</f>
        <v>0</v>
      </c>
      <c r="X106" s="19">
        <f t="shared" si="8"/>
        <v>2.6</v>
      </c>
      <c r="Y106" s="19">
        <f t="shared" si="9"/>
        <v>0.2</v>
      </c>
      <c r="Z106" s="12" t="b">
        <f t="shared" si="10"/>
        <v>1</v>
      </c>
      <c r="AA106" s="20">
        <f t="shared" si="11"/>
        <v>0.52</v>
      </c>
    </row>
  </sheetData>
  <conditionalFormatting sqref="Z23:Z106">
    <cfRule type="cellIs" dxfId="3" priority="4" operator="equal">
      <formula>FALSE</formula>
    </cfRule>
  </conditionalFormatting>
  <conditionalFormatting sqref="M23:M106">
    <cfRule type="expression" dxfId="2" priority="3">
      <formula>OR(J23&lt;&gt;"ผนัง",K23&lt;&gt;L23)</formula>
    </cfRule>
  </conditionalFormatting>
  <conditionalFormatting sqref="N23:N106">
    <cfRule type="expression" dxfId="1" priority="2">
      <formula>J23&lt;&gt;"คาน"</formula>
    </cfRule>
  </conditionalFormatting>
  <conditionalFormatting sqref="AA23:AA106">
    <cfRule type="cellIs" dxfId="0" priority="1" operator="equal">
      <formula>"ไม่มีทึบ&amp;ลบบรรทัดนี้"</formula>
    </cfRule>
  </conditionalFormatting>
  <dataValidations count="4">
    <dataValidation type="list" allowBlank="1" showInputMessage="1" showErrorMessage="1" errorTitle="qqq" error="www" sqref="I23:I106">
      <formula1>Row_Labels_บริเวณ</formula1>
    </dataValidation>
    <dataValidation type="list" errorStyle="information" allowBlank="1" showInputMessage="1" showErrorMessage="1" errorTitle="พิมพ์ผิด" error="โปรดเลือกใน Listbox" sqref="H23:H106">
      <formula1>"ด้าน 1,ด้าน 2,ด้าน 3,ด้าน 4"</formula1>
    </dataValidation>
    <dataValidation type="list" errorStyle="information" allowBlank="1" showInputMessage="1" errorTitle="พิมพ์ผิด" error="โปรดเลือกใน Listbox" sqref="J23:J106">
      <formula1>"ประตู,หน้าต่าง,ผนัง,คาน,เสา"</formula1>
    </dataValidation>
    <dataValidation type="list" allowBlank="1" sqref="B23:B24 G23:G106">
      <formula1>"FL 1,FL 2,FL 3,FL 4,FL 5"</formula1>
    </dataValidation>
  </dataValidations>
  <pageMargins left="0.7" right="0.7" top="0.75" bottom="0.75" header="0.3" footer="0.3"/>
  <pageSetup paperSize="9" orientation="portrait" r:id="rId2"/>
  <drawing r:id="rId3"/>
  <tableParts count="6"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T_OTTV</vt:lpstr>
      <vt:lpstr>สัญลักษณ์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2021-04-06T13:37:53Z</dcterms:created>
  <dcterms:modified xsi:type="dcterms:W3CDTF">2021-04-06T13:46:37Z</dcterms:modified>
</cp:coreProperties>
</file>