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Piping Estimate\VBA study\"/>
    </mc:Choice>
  </mc:AlternateContent>
  <xr:revisionPtr revIDLastSave="0" documentId="13_ncr:1_{7A858531-E67C-4E8B-8462-EE2C3F13E241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Tracking!$A$1:$S$31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22" l="1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L8" i="22" l="1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0" i="22"/>
  <c r="G9" i="23" l="1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<sst xmlns="http://schemas.openxmlformats.org/spreadsheetml/2006/main" count="132" uniqueCount="66">
  <si>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</si>
  <si>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</si>
  <si>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</si>
  <si>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</si>
  <si>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</si>
  <si>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</si>
  <si>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</si>
  <si>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</si>
  <si>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</si>
  <si>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</si>
  <si>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</si>
  <si>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</si>
  <si>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</si>
  <si>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</si>
  <si>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</si>
  <si>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</si>
  <si>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</si>
  <si>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</si>
  <si>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</si>
  <si>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</si>
  <si>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</si>
  <si>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</si>
  <si>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</si>
  <si>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</si>
  <si>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</si>
  <si>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</si>
  <si>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</si>
  <si>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</si>
  <si>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</si>
  <si>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</si>
  <si>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</si>
  <si>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</si>
  <si>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</si>
  <si>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</si>
  <si>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</si>
  <si>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>unit Dose-1</t>
  </si>
  <si>
    <t>unit Dose-2</t>
  </si>
  <si>
    <t>Total unit Cost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</si>
  <si>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</si>
  <si>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</si>
  <si>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</si>
  <si>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</si>
  <si>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</si>
  <si>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</si>
  <si>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</si>
  <si>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</si>
  <si>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</si>
  <si>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</si>
  <si>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A.7</t>
  </si>
  <si>
    <t>A.8</t>
  </si>
  <si>
    <t>A.9</t>
  </si>
  <si>
    <t>A.10</t>
  </si>
  <si>
    <t>A.11</t>
  </si>
  <si>
    <t>A.12</t>
  </si>
  <si>
    <t>A.13</t>
  </si>
  <si>
    <t>A.14</t>
  </si>
  <si>
    <t>A.15</t>
  </si>
  <si>
    <t>A.16</t>
  </si>
  <si>
    <t>A.17</t>
  </si>
  <si>
    <t>A.18</t>
  </si>
  <si>
    <t>A.19</t>
  </si>
  <si>
    <t>A.20</t>
  </si>
  <si>
    <t>A.21</t>
  </si>
  <si>
    <t>A.22</t>
  </si>
  <si>
    <t>A.23</t>
  </si>
  <si>
    <t xml:space="preserve"> เพิ่มแถว รัน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</si>
</sst>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164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65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165" fontId="13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5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13" fillId="0" borderId="12" xfId="0" applyFont="1" applyFill="1" applyBorder="1" applyAlignment="1" applyProtection="1">
      <alignment horizontal="center" vertical="center"/>
    </xf>
    <xf numFmtId="164" fontId="13" fillId="0" borderId="10" xfId="3" applyFont="1" applyFill="1" applyBorder="1" applyAlignment="1" applyProtection="1">
      <alignment horizontal="center" vertical="center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5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22" fillId="0" borderId="10" xfId="0" applyNumberFormat="1" applyFont="1" applyFill="1" applyBorder="1" applyAlignment="1" applyProtection="1">
      <alignment horizontal="right" vertical="center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164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  <xf numFmtId="2" fontId="13" fillId="7" borderId="4" xfId="0" applyNumberFormat="1" applyFont="1" applyFill="1" applyBorder="1" applyAlignment="1" applyProtection="1">
      <alignment horizontal="center" vertical="center"/>
    </xf>
    <xf numFmtId="4" fontId="13" fillId="8" borderId="4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  <protection locked="0"/>
    </xf>
    <xf numFmtId="165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</xf>
    <xf numFmtId="2" fontId="13" fillId="7" borderId="0" xfId="0" applyNumberFormat="1" applyFont="1" applyFill="1" applyBorder="1" applyAlignment="1" applyProtection="1">
      <alignment horizontal="center" vertical="center"/>
    </xf>
    <xf numFmtId="1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>
      <alignment horizontal="center" vertical="center"/>
    </xf>
    <xf numFmtId="164" fontId="13" fillId="3" borderId="0" xfId="3" applyFont="1" applyFill="1" applyBorder="1" applyAlignment="1" applyProtection="1">
      <alignment horizontal="center" vertical="center"/>
    </xf>
    <xf numFmtId="4" fontId="13" fillId="0" borderId="0" xfId="0" applyNumberFormat="1" applyFont="1" applyFill="1" applyBorder="1" applyAlignment="1">
      <alignment horizontal="right" vertical="center"/>
    </xf>
    <xf numFmtId="2" fontId="13" fillId="0" borderId="0" xfId="0" applyNumberFormat="1" applyFont="1" applyFill="1" applyBorder="1" applyAlignment="1" applyProtection="1">
      <alignment horizontal="center" vertical="center"/>
    </xf>
    <xf numFmtId="0" fontId="13" fillId="9" borderId="11" xfId="0" applyFont="1" applyFill="1" applyBorder="1" applyAlignment="1" applyProtection="1">
      <alignment horizontal="center" vertical="center"/>
      <protection locked="0"/>
    </xf>
    <xf numFmtId="0" fontId="16" fillId="9" borderId="4" xfId="0" applyFont="1" applyFill="1" applyBorder="1" applyAlignment="1" applyProtection="1">
      <alignment horizontal="left" vertical="center"/>
      <protection locked="0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4</xdr:row>
          <xdr:rowOff>0</xdr:rowOff>
        </xdr:from>
        <xdr:to>
          <xdr:col>12</xdr:col>
          <xdr:colOff>1019175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UnitCost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4</xdr:row>
          <xdr:rowOff>19050</xdr:rowOff>
        </xdr:from>
        <xdr:to>
          <xdr:col>8</xdr:col>
          <xdr:colOff>1057275</xdr:colOff>
          <xdr:row>4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MatCode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D11" sqref="D11"/>
    </sheetView>
  </sheetViews>
  <sheetFormatPr defaultColWidth="10.7109375" defaultRowHeight="18" customHeight="1"/>
  <cols>
    <col min="1" max="1" width="5.7109375" style="10" customWidth="1"/>
    <col min="2" max="2" width="20.7109375" style="11" customWidth="1"/>
    <col min="3" max="3" width="15.7109375" style="11" customWidth="1"/>
    <col min="4" max="4" width="26.140625" style="11" customWidth="1"/>
    <col min="5" max="7" width="15.7109375" style="11" customWidth="1"/>
    <col min="8" max="8" width="20.42578125" style="11" bestFit="1" customWidth="1"/>
    <col min="9" max="9" width="17" style="11" bestFit="1" customWidth="1"/>
    <col min="10" max="16384" width="10.7109375" style="11"/>
  </cols>
  <sheetData>
    <row r="1" spans="1:12" ht="21.75" customHeight="1">
      <c r="D1" s="80" t="s">
        <v>20</v>
      </c>
      <c r="E1" s="80"/>
      <c r="F1" s="80"/>
    </row>
    <row r="3" spans="1:12" ht="23.25">
      <c r="B3" s="42" t="s">
        <v>21</v>
      </c>
      <c r="C3" s="43" t="s">
        <v>22</v>
      </c>
      <c r="D3" s="43" t="s">
        <v>14</v>
      </c>
      <c r="E3" s="44" t="s">
        <v>27</v>
      </c>
      <c r="F3" s="44" t="s">
        <v>28</v>
      </c>
      <c r="G3" s="44" t="s">
        <v>6</v>
      </c>
      <c r="H3" s="45" t="s">
        <v>5</v>
      </c>
      <c r="I3" s="22"/>
      <c r="K3" s="79"/>
      <c r="L3" s="79"/>
    </row>
    <row r="4" spans="1:12" ht="18" customHeight="1">
      <c r="B4" s="36" t="s">
        <v>15</v>
      </c>
      <c r="C4" s="46" t="s">
        <v>23</v>
      </c>
      <c r="D4" s="72" t="str">
        <f>CONCATENATE(B4,"-",C4)</f>
        <v>Pfizer-USA</v>
      </c>
      <c r="E4" s="73">
        <v>55</v>
      </c>
      <c r="F4" s="73">
        <v>55</v>
      </c>
      <c r="G4" s="73">
        <f t="shared" ref="G4:G5" si="0">E4+F4</f>
        <v>110</v>
      </c>
      <c r="H4" s="37"/>
      <c r="I4" s="22"/>
    </row>
    <row r="5" spans="1:12" ht="18" customHeight="1">
      <c r="B5" s="36" t="s">
        <v>16</v>
      </c>
      <c r="C5" s="38" t="s">
        <v>24</v>
      </c>
      <c r="D5" s="74" t="str">
        <f t="shared" ref="D5" si="1">CONCATENATE(B5,"-",C5)</f>
        <v>Modena-UK</v>
      </c>
      <c r="E5" s="73">
        <v>500</v>
      </c>
      <c r="F5" s="73">
        <v>55</v>
      </c>
      <c r="G5" s="73">
        <f t="shared" si="0"/>
        <v>555</v>
      </c>
      <c r="H5" s="37"/>
      <c r="I5" s="22"/>
    </row>
    <row r="6" spans="1:12" ht="18" customHeight="1">
      <c r="B6" s="36" t="s">
        <v>17</v>
      </c>
      <c r="C6" s="38" t="s">
        <v>34</v>
      </c>
      <c r="D6" s="74" t="str">
        <f>CONCATENATE(B6,"-",C6)</f>
        <v>Sputnik-v-Russia</v>
      </c>
      <c r="E6" s="73">
        <v>50</v>
      </c>
      <c r="F6" s="73">
        <v>55</v>
      </c>
      <c r="G6" s="73">
        <f>E6+F6</f>
        <v>105</v>
      </c>
      <c r="H6" s="37"/>
      <c r="I6" s="22"/>
    </row>
    <row r="7" spans="1:12" ht="18" customHeight="1">
      <c r="B7" s="36" t="s">
        <v>18</v>
      </c>
      <c r="C7" s="38" t="s">
        <v>24</v>
      </c>
      <c r="D7" s="74" t="str">
        <f>CONCATENATE(B7,"-",C7)</f>
        <v>Aztrazenegra-UK</v>
      </c>
      <c r="E7" s="73">
        <v>50</v>
      </c>
      <c r="F7" s="73">
        <v>55</v>
      </c>
      <c r="G7" s="73">
        <f>E7+F7</f>
        <v>105</v>
      </c>
      <c r="H7" s="37"/>
      <c r="I7" s="22"/>
    </row>
    <row r="8" spans="1:12" ht="18" customHeight="1">
      <c r="B8" s="77" t="s">
        <v>44</v>
      </c>
      <c r="C8" s="38" t="s">
        <v>25</v>
      </c>
      <c r="D8" s="74" t="str">
        <f>CONCATENATE(B8,"-",C8)</f>
        <v>Sinovac-China</v>
      </c>
      <c r="E8" s="73">
        <v>250</v>
      </c>
      <c r="F8" s="73">
        <v>60</v>
      </c>
      <c r="G8" s="73">
        <f>E8+F8</f>
        <v>310</v>
      </c>
      <c r="H8" s="37"/>
      <c r="I8" s="22"/>
    </row>
    <row r="9" spans="1:12" ht="18" customHeight="1">
      <c r="B9" s="39" t="s">
        <v>19</v>
      </c>
      <c r="C9" s="40" t="s">
        <v>26</v>
      </c>
      <c r="D9" s="75" t="str">
        <f>CONCATENATE(B9,"-",C9)</f>
        <v>Paracetamol-Thailand</v>
      </c>
      <c r="E9" s="76">
        <v>50</v>
      </c>
      <c r="F9" s="76">
        <v>55</v>
      </c>
      <c r="G9" s="76">
        <f>E9+F9</f>
        <v>105</v>
      </c>
      <c r="H9" s="41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27"/>
  <sheetViews>
    <sheetView tabSelected="1" view="pageBreakPreview" topLeftCell="E4" zoomScaleNormal="70" zoomScaleSheetLayoutView="100" workbookViewId="0">
      <selection activeCell="Q13" sqref="Q13"/>
    </sheetView>
  </sheetViews>
  <sheetFormatPr defaultRowHeight="15"/>
  <cols>
    <col min="1" max="1" width="3.42578125" style="5" customWidth="1"/>
    <col min="2" max="2" width="8.5703125" style="2" customWidth="1"/>
    <col min="3" max="3" width="32.28515625" style="2" bestFit="1" customWidth="1"/>
    <col min="4" max="4" width="20.140625" style="2" bestFit="1" customWidth="1"/>
    <col min="5" max="5" width="16.42578125" style="32" customWidth="1"/>
    <col min="6" max="6" width="15" style="2" customWidth="1"/>
    <col min="7" max="8" width="12.42578125" style="2" customWidth="1"/>
    <col min="9" max="9" width="16.140625" style="2" customWidth="1"/>
    <col min="10" max="10" width="9.5703125" style="2" customWidth="1"/>
    <col min="11" max="11" width="17.28515625" style="2" customWidth="1"/>
    <col min="12" max="12" width="17" style="2" customWidth="1"/>
    <col min="13" max="13" width="15.7109375" style="2" customWidth="1"/>
    <col min="14" max="14" width="15.85546875" style="2" customWidth="1"/>
    <col min="15" max="15" width="13.42578125" style="2" customWidth="1"/>
    <col min="16" max="17" width="14.42578125" style="2" customWidth="1"/>
    <col min="18" max="18" width="14.28515625" style="2" customWidth="1"/>
    <col min="19" max="19" width="9.7109375" style="5" customWidth="1"/>
    <col min="20" max="72" width="9.140625" style="5"/>
    <col min="73" max="16384" width="9.140625" style="1"/>
  </cols>
  <sheetData>
    <row r="1" spans="1:72" s="5" customFormat="1">
      <c r="E1" s="29"/>
    </row>
    <row r="2" spans="1:72">
      <c r="B2" s="5"/>
      <c r="C2" s="5"/>
      <c r="D2" s="5"/>
      <c r="E2" s="2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28" customFormat="1">
      <c r="A3" s="5"/>
      <c r="B3" s="5"/>
      <c r="C3" s="5"/>
      <c r="D3" s="5"/>
      <c r="E3" s="29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28" customFormat="1">
      <c r="A4" s="5"/>
      <c r="B4" s="5"/>
      <c r="C4" s="5"/>
      <c r="D4" s="5"/>
      <c r="E4" s="2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0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30">
      <c r="B6" s="65" t="s">
        <v>0</v>
      </c>
      <c r="C6" s="65" t="s">
        <v>1</v>
      </c>
      <c r="D6" s="65" t="s">
        <v>32</v>
      </c>
      <c r="E6" s="57" t="s">
        <v>13</v>
      </c>
      <c r="F6" s="58" t="s">
        <v>41</v>
      </c>
      <c r="G6" s="58" t="s">
        <v>42</v>
      </c>
      <c r="H6" s="59" t="s">
        <v>33</v>
      </c>
      <c r="I6" s="60" t="s">
        <v>14</v>
      </c>
      <c r="J6" s="56" t="s">
        <v>4</v>
      </c>
      <c r="K6" s="56" t="s">
        <v>22</v>
      </c>
      <c r="L6" s="60" t="s">
        <v>3</v>
      </c>
      <c r="M6" s="61" t="s">
        <v>35</v>
      </c>
      <c r="N6" s="61" t="s">
        <v>36</v>
      </c>
      <c r="O6" s="61" t="s">
        <v>37</v>
      </c>
      <c r="P6" s="61" t="s">
        <v>39</v>
      </c>
      <c r="Q6" s="61" t="s">
        <v>38</v>
      </c>
      <c r="R6" s="66" t="s">
        <v>40</v>
      </c>
      <c r="S6" s="34"/>
    </row>
    <row r="7" spans="1:72" s="8" customFormat="1" ht="18" customHeight="1">
      <c r="A7" s="21"/>
      <c r="B7" s="62" t="s">
        <v>2</v>
      </c>
      <c r="C7" s="63" t="s">
        <v>21</v>
      </c>
      <c r="D7" s="64"/>
      <c r="E7" s="47"/>
      <c r="F7" s="48"/>
      <c r="G7" s="49"/>
      <c r="H7" s="49"/>
      <c r="I7" s="67"/>
      <c r="J7" s="51"/>
      <c r="K7" s="52"/>
      <c r="L7" s="50"/>
      <c r="M7" s="53"/>
      <c r="N7" s="53"/>
      <c r="O7" s="54"/>
      <c r="P7" s="50"/>
      <c r="Q7" s="50"/>
      <c r="R7" s="55"/>
      <c r="S7" s="35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4" t="s">
        <v>7</v>
      </c>
      <c r="C8" s="25" t="s">
        <v>29</v>
      </c>
      <c r="D8" s="25" t="s">
        <v>15</v>
      </c>
      <c r="E8" s="31">
        <v>1200</v>
      </c>
      <c r="F8" s="33">
        <v>1000</v>
      </c>
      <c r="G8" s="26">
        <v>20</v>
      </c>
      <c r="H8" s="26"/>
      <c r="I8" s="81" t="str">
        <f t="shared" ref="I8:I30" si="0">D8 &amp; "-" &amp; K8</f>
        <v>Pfizer-usa</v>
      </c>
      <c r="J8" s="27">
        <v>1</v>
      </c>
      <c r="K8" s="25" t="s">
        <v>43</v>
      </c>
      <c r="L8" s="82">
        <f>PI()*IF(MATCH(D8,{"Pfizer","Modena","Sputnik-v","Aztrazenegra","Paracetamol","Sinovac"},)&gt;4,1,7850*(E8+2*G8)*G8*F8*J8/10^9)</f>
        <v>611.60525780086095</v>
      </c>
      <c r="M8" s="70">
        <v>55</v>
      </c>
      <c r="N8" s="70">
        <v>55</v>
      </c>
      <c r="O8" s="71">
        <v>110</v>
      </c>
      <c r="P8" s="68"/>
      <c r="Q8" s="68"/>
      <c r="R8" s="69"/>
      <c r="S8" s="34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4" t="s">
        <v>10</v>
      </c>
      <c r="C9" s="25" t="s">
        <v>29</v>
      </c>
      <c r="D9" s="25" t="s">
        <v>16</v>
      </c>
      <c r="E9" s="31">
        <v>2000</v>
      </c>
      <c r="F9" s="33">
        <v>1000</v>
      </c>
      <c r="G9" s="26">
        <v>20</v>
      </c>
      <c r="H9" s="26"/>
      <c r="I9" s="81" t="str">
        <f t="shared" si="0"/>
        <v>Modena-UK</v>
      </c>
      <c r="J9" s="27">
        <v>1</v>
      </c>
      <c r="K9" s="25" t="s">
        <v>24</v>
      </c>
      <c r="L9" s="82">
        <f>PI()*IF(MATCH(D9,{"Pfizer","Modena","Sputnik-v","Aztrazenegra","Paracetamol","Sinovac"},)&gt;4,1,7850*(E9+2*G9)*G9*F9*J9/10^9)</f>
        <v>1006.1892950917388</v>
      </c>
      <c r="M9" s="70">
        <v>500</v>
      </c>
      <c r="N9" s="70">
        <v>55</v>
      </c>
      <c r="O9" s="71">
        <v>555</v>
      </c>
      <c r="P9" s="68"/>
      <c r="Q9" s="68"/>
      <c r="R9" s="69"/>
      <c r="S9" s="34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4" t="s">
        <v>11</v>
      </c>
      <c r="C10" s="25" t="s">
        <v>30</v>
      </c>
      <c r="D10" s="25" t="s">
        <v>17</v>
      </c>
      <c r="E10" s="31">
        <v>1800</v>
      </c>
      <c r="F10" s="33">
        <v>1000</v>
      </c>
      <c r="G10" s="26">
        <v>22</v>
      </c>
      <c r="H10" s="26"/>
      <c r="I10" s="81" t="str">
        <f t="shared" si="0"/>
        <v>Sputnik-v-russia</v>
      </c>
      <c r="J10" s="27">
        <v>1</v>
      </c>
      <c r="K10" s="25" t="s">
        <v>46</v>
      </c>
      <c r="L10" s="82">
        <f>PI()*IF(MATCH(D10,{"Pfizer","Modena","Sputnik-v","Aztrazenegra","Paracetamol","Sinovac"},)&gt;4,1,7850*(E10+2*G10)*G10*F10*J10/10^9)</f>
        <v>1000.4678265510212</v>
      </c>
      <c r="M10" s="70">
        <v>50</v>
      </c>
      <c r="N10" s="70">
        <v>55</v>
      </c>
      <c r="O10" s="71">
        <v>105</v>
      </c>
      <c r="P10" s="68"/>
      <c r="Q10" s="68"/>
      <c r="R10" s="69"/>
      <c r="S10" s="34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4" t="s">
        <v>9</v>
      </c>
      <c r="C11" s="25" t="s">
        <v>30</v>
      </c>
      <c r="D11" s="25" t="s">
        <v>18</v>
      </c>
      <c r="E11" s="31">
        <v>1800</v>
      </c>
      <c r="F11" s="33">
        <v>1000</v>
      </c>
      <c r="G11" s="26">
        <v>70</v>
      </c>
      <c r="H11" s="26"/>
      <c r="I11" s="81" t="str">
        <f t="shared" si="0"/>
        <v>Aztrazenegra-uk</v>
      </c>
      <c r="J11" s="27">
        <v>1</v>
      </c>
      <c r="K11" s="25" t="s">
        <v>45</v>
      </c>
      <c r="L11" s="82">
        <f>PI()*IF(MATCH(D11,{"Pfizer","Modena","Sputnik-v","Aztrazenegra","Paracetamol","Sinovac"},)&gt;4,1,7850*(E11+2*G11)*G11*F11*J11/10^9)</f>
        <v>3349.0320165063272</v>
      </c>
      <c r="M11" s="70">
        <v>50</v>
      </c>
      <c r="N11" s="70">
        <v>55</v>
      </c>
      <c r="O11" s="71">
        <v>105</v>
      </c>
      <c r="P11" s="68"/>
      <c r="Q11" s="68"/>
      <c r="R11" s="69"/>
      <c r="S11" s="34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4" t="s">
        <v>12</v>
      </c>
      <c r="C12" s="25" t="s">
        <v>31</v>
      </c>
      <c r="D12" s="25" t="s">
        <v>44</v>
      </c>
      <c r="E12" s="31">
        <v>1800</v>
      </c>
      <c r="F12" s="33">
        <v>1000</v>
      </c>
      <c r="G12" s="26">
        <v>55</v>
      </c>
      <c r="H12" s="26"/>
      <c r="I12" s="81" t="str">
        <f t="shared" si="0"/>
        <v>Sinovac-China</v>
      </c>
      <c r="J12" s="27">
        <v>1</v>
      </c>
      <c r="K12" s="25" t="s">
        <v>25</v>
      </c>
      <c r="L12" s="82">
        <f>PI()*IF(MATCH(D12,{"Pfizer","Modena","Sputnik-v","Aztrazenegra","Paracetamol","Sinovac"},)&gt;4,1,7850*(E12+2*G12)*G12*F12*J12/10^9)</f>
        <v>3.1415926535897931</v>
      </c>
      <c r="M12" s="70">
        <v>250</v>
      </c>
      <c r="N12" s="70">
        <v>60</v>
      </c>
      <c r="O12" s="71">
        <v>310</v>
      </c>
      <c r="P12" s="68"/>
      <c r="Q12" s="68"/>
      <c r="R12" s="69"/>
      <c r="S12" s="34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4" t="s">
        <v>8</v>
      </c>
      <c r="C13" s="25" t="s">
        <v>19</v>
      </c>
      <c r="D13" s="25" t="s">
        <v>19</v>
      </c>
      <c r="E13" s="31">
        <v>1800</v>
      </c>
      <c r="F13" s="33">
        <v>1000</v>
      </c>
      <c r="G13" s="26">
        <v>19</v>
      </c>
      <c r="H13" s="26"/>
      <c r="I13" s="81" t="str">
        <f t="shared" si="0"/>
        <v>Paracetamol-Thailand</v>
      </c>
      <c r="J13" s="27">
        <v>1</v>
      </c>
      <c r="K13" s="25" t="s">
        <v>26</v>
      </c>
      <c r="L13" s="82">
        <f>PI()*IF(MATCH(D13,{"Pfizer","Modena","Sputnik-v","Aztrazenegra","Paracetamol","Sinovac"},)&gt;4,1,7850*(E13+2*G13)*G13*F13*J13/10^9)</f>
        <v>3.1415926535897931</v>
      </c>
      <c r="M13" s="70">
        <v>50</v>
      </c>
      <c r="N13" s="70">
        <v>55</v>
      </c>
      <c r="O13" s="71">
        <v>105</v>
      </c>
      <c r="P13" s="68"/>
      <c r="Q13" s="68"/>
      <c r="R13" s="69"/>
      <c r="S13" s="34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4" t="s">
        <v>48</v>
      </c>
      <c r="C14" s="25" t="s">
        <v>29</v>
      </c>
      <c r="D14" s="25" t="s">
        <v>15</v>
      </c>
      <c r="E14" s="31">
        <v>1800</v>
      </c>
      <c r="F14" s="33">
        <v>1000</v>
      </c>
      <c r="G14" s="26">
        <v>32</v>
      </c>
      <c r="H14" s="26"/>
      <c r="I14" s="81" t="str">
        <f t="shared" si="0"/>
        <v>Pfizer-usa</v>
      </c>
      <c r="J14" s="27">
        <v>1</v>
      </c>
      <c r="K14" s="25" t="s">
        <v>43</v>
      </c>
      <c r="L14" s="82">
        <f>PI()*IF(MATCH(D14,{"Pfizer","Modena","Sputnik-v","Aztrazenegra","Paracetamol","Sinovac"},)&gt;4,1,7850*(E14+2*G14)*G14*F14*J14/10^9)</f>
        <v>1471.0092910203932</v>
      </c>
      <c r="M14" s="70">
        <v>55</v>
      </c>
      <c r="N14" s="70">
        <v>55</v>
      </c>
      <c r="O14" s="71">
        <v>110</v>
      </c>
      <c r="P14" s="68"/>
      <c r="Q14" s="68"/>
      <c r="R14" s="69"/>
      <c r="S14" s="35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21"/>
      <c r="B15" s="93" t="s">
        <v>49</v>
      </c>
      <c r="C15" s="94" t="s">
        <v>65</v>
      </c>
      <c r="D15" s="25" t="s">
        <v>15</v>
      </c>
      <c r="E15" s="31">
        <v>1800</v>
      </c>
      <c r="F15" s="33">
        <v>1000</v>
      </c>
      <c r="G15" s="26">
        <v>32</v>
      </c>
      <c r="H15" s="26"/>
      <c r="I15" s="81" t="str">
        <f t="shared" si="0"/>
        <v>Pfizer-usa</v>
      </c>
      <c r="J15" s="27">
        <v>1</v>
      </c>
      <c r="K15" s="25" t="s">
        <v>43</v>
      </c>
      <c r="L15" s="82">
        <f>PI()*IF(MATCH(D15,{"Pfizer","Modena","Sputnik-v","Aztrazenegra","Paracetamol","Sinovac"},)&gt;4,1,7850*(E15+2*G15)*G15*F15*J15/10^9)</f>
        <v>1471.0092910203932</v>
      </c>
      <c r="M15" s="89">
        <v>55</v>
      </c>
      <c r="N15" s="89">
        <v>55</v>
      </c>
      <c r="O15" s="90">
        <v>110</v>
      </c>
      <c r="P15" s="91"/>
      <c r="Q15" s="91"/>
      <c r="R15" s="9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</row>
    <row r="16" spans="1:72" s="8" customFormat="1" ht="18" customHeight="1">
      <c r="A16" s="21"/>
      <c r="B16" s="93" t="s">
        <v>50</v>
      </c>
      <c r="C16" s="94" t="s">
        <v>65</v>
      </c>
      <c r="D16" s="25" t="s">
        <v>15</v>
      </c>
      <c r="E16" s="31">
        <v>1800</v>
      </c>
      <c r="F16" s="33">
        <v>1000</v>
      </c>
      <c r="G16" s="26">
        <v>32</v>
      </c>
      <c r="H16" s="26"/>
      <c r="I16" s="81" t="str">
        <f t="shared" si="0"/>
        <v>Pfizer-usa</v>
      </c>
      <c r="J16" s="27">
        <v>1</v>
      </c>
      <c r="K16" s="25" t="s">
        <v>43</v>
      </c>
      <c r="L16" s="82">
        <f>PI()*IF(MATCH(D16,{"Pfizer","Modena","Sputnik-v","Aztrazenegra","Paracetamol","Sinovac"},)&gt;4,1,7850*(E16+2*G16)*G16*F16*J16/10^9)</f>
        <v>1471.0092910203932</v>
      </c>
      <c r="M16" s="89">
        <v>55</v>
      </c>
      <c r="N16" s="89">
        <v>55</v>
      </c>
      <c r="O16" s="90">
        <v>110</v>
      </c>
      <c r="P16" s="91"/>
      <c r="Q16" s="91"/>
      <c r="R16" s="9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</row>
    <row r="17" spans="1:72" s="8" customFormat="1" ht="18" customHeight="1">
      <c r="A17" s="21"/>
      <c r="B17" s="93" t="s">
        <v>51</v>
      </c>
      <c r="C17" s="94" t="s">
        <v>65</v>
      </c>
      <c r="D17" s="25" t="s">
        <v>15</v>
      </c>
      <c r="E17" s="31">
        <v>1800</v>
      </c>
      <c r="F17" s="33">
        <v>1000</v>
      </c>
      <c r="G17" s="26">
        <v>32</v>
      </c>
      <c r="H17" s="26"/>
      <c r="I17" s="81" t="str">
        <f t="shared" si="0"/>
        <v>Pfizer-usa</v>
      </c>
      <c r="J17" s="27">
        <v>1</v>
      </c>
      <c r="K17" s="25" t="s">
        <v>43</v>
      </c>
      <c r="L17" s="82">
        <f>PI()*IF(MATCH(D17,{"Pfizer","Modena","Sputnik-v","Aztrazenegra","Paracetamol","Sinovac"},)&gt;4,1,7850*(E17+2*G17)*G17*F17*J17/10^9)</f>
        <v>1471.0092910203932</v>
      </c>
      <c r="M17" s="89">
        <v>55</v>
      </c>
      <c r="N17" s="89">
        <v>55</v>
      </c>
      <c r="O17" s="90">
        <v>110</v>
      </c>
      <c r="P17" s="91"/>
      <c r="Q17" s="91"/>
      <c r="R17" s="9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</row>
    <row r="18" spans="1:72" s="8" customFormat="1" ht="18" customHeight="1">
      <c r="A18" s="21"/>
      <c r="B18" s="93" t="s">
        <v>52</v>
      </c>
      <c r="C18" s="94" t="s">
        <v>65</v>
      </c>
      <c r="D18" s="25" t="s">
        <v>15</v>
      </c>
      <c r="E18" s="31">
        <v>1800</v>
      </c>
      <c r="F18" s="33">
        <v>1000</v>
      </c>
      <c r="G18" s="26">
        <v>32</v>
      </c>
      <c r="H18" s="26"/>
      <c r="I18" s="81" t="str">
        <f t="shared" si="0"/>
        <v>Pfizer-usa</v>
      </c>
      <c r="J18" s="27">
        <v>1</v>
      </c>
      <c r="K18" s="25" t="s">
        <v>43</v>
      </c>
      <c r="L18" s="82">
        <f>PI()*IF(MATCH(D18,{"Pfizer","Modena","Sputnik-v","Aztrazenegra","Paracetamol","Sinovac"},)&gt;4,1,7850*(E18+2*G18)*G18*F18*J18/10^9)</f>
        <v>1471.0092910203932</v>
      </c>
      <c r="M18" s="89">
        <v>55</v>
      </c>
      <c r="N18" s="89">
        <v>55</v>
      </c>
      <c r="O18" s="90">
        <v>110</v>
      </c>
      <c r="P18" s="91"/>
      <c r="Q18" s="91"/>
      <c r="R18" s="9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</row>
    <row r="19" spans="1:72" s="8" customFormat="1" ht="18" customHeight="1">
      <c r="A19" s="21"/>
      <c r="B19" s="93" t="s">
        <v>53</v>
      </c>
      <c r="C19" s="94" t="s">
        <v>65</v>
      </c>
      <c r="D19" s="25" t="s">
        <v>15</v>
      </c>
      <c r="E19" s="31">
        <v>1800</v>
      </c>
      <c r="F19" s="33">
        <v>1000</v>
      </c>
      <c r="G19" s="26">
        <v>32</v>
      </c>
      <c r="H19" s="26"/>
      <c r="I19" s="81" t="str">
        <f t="shared" si="0"/>
        <v>Pfizer-usa</v>
      </c>
      <c r="J19" s="27">
        <v>1</v>
      </c>
      <c r="K19" s="25" t="s">
        <v>43</v>
      </c>
      <c r="L19" s="82">
        <f>PI()*IF(MATCH(D19,{"Pfizer","Modena","Sputnik-v","Aztrazenegra","Paracetamol","Sinovac"},)&gt;4,1,7850*(E19+2*G19)*G19*F19*J19/10^9)</f>
        <v>1471.0092910203932</v>
      </c>
      <c r="M19" s="89">
        <v>55</v>
      </c>
      <c r="N19" s="89">
        <v>55</v>
      </c>
      <c r="O19" s="90">
        <v>110</v>
      </c>
      <c r="P19" s="91"/>
      <c r="Q19" s="91"/>
      <c r="R19" s="9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</row>
    <row r="20" spans="1:72" s="8" customFormat="1" ht="18" customHeight="1">
      <c r="A20" s="21"/>
      <c r="B20" s="93" t="s">
        <v>54</v>
      </c>
      <c r="C20" s="94" t="s">
        <v>65</v>
      </c>
      <c r="D20" s="25" t="s">
        <v>15</v>
      </c>
      <c r="E20" s="31">
        <v>1800</v>
      </c>
      <c r="F20" s="33">
        <v>1000</v>
      </c>
      <c r="G20" s="26">
        <v>32</v>
      </c>
      <c r="H20" s="26"/>
      <c r="I20" s="81" t="str">
        <f t="shared" si="0"/>
        <v>Pfizer-usa</v>
      </c>
      <c r="J20" s="27">
        <v>1</v>
      </c>
      <c r="K20" s="25" t="s">
        <v>43</v>
      </c>
      <c r="L20" s="82">
        <f>PI()*IF(MATCH(D20,{"Pfizer","Modena","Sputnik-v","Aztrazenegra","Paracetamol","Sinovac"},)&gt;4,1,7850*(E20+2*G20)*G20*F20*J20/10^9)</f>
        <v>1471.0092910203932</v>
      </c>
      <c r="M20" s="89">
        <v>55</v>
      </c>
      <c r="N20" s="89">
        <v>55</v>
      </c>
      <c r="O20" s="90">
        <v>110</v>
      </c>
      <c r="P20" s="91"/>
      <c r="Q20" s="91"/>
      <c r="R20" s="9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</row>
    <row r="21" spans="1:72" s="8" customFormat="1" ht="18" customHeight="1">
      <c r="A21" s="21"/>
      <c r="B21" s="93" t="s">
        <v>55</v>
      </c>
      <c r="C21" s="94" t="s">
        <v>65</v>
      </c>
      <c r="D21" s="25" t="s">
        <v>15</v>
      </c>
      <c r="E21" s="31">
        <v>1800</v>
      </c>
      <c r="F21" s="33">
        <v>1000</v>
      </c>
      <c r="G21" s="26">
        <v>32</v>
      </c>
      <c r="H21" s="26"/>
      <c r="I21" s="81" t="str">
        <f t="shared" si="0"/>
        <v>Pfizer-usa</v>
      </c>
      <c r="J21" s="27">
        <v>1</v>
      </c>
      <c r="K21" s="25" t="s">
        <v>43</v>
      </c>
      <c r="L21" s="82">
        <f>PI()*IF(MATCH(D21,{"Pfizer","Modena","Sputnik-v","Aztrazenegra","Paracetamol","Sinovac"},)&gt;4,1,7850*(E21+2*G21)*G21*F21*J21/10^9)</f>
        <v>1471.0092910203932</v>
      </c>
      <c r="M21" s="89">
        <v>55</v>
      </c>
      <c r="N21" s="89">
        <v>55</v>
      </c>
      <c r="O21" s="90">
        <v>110</v>
      </c>
      <c r="P21" s="91"/>
      <c r="Q21" s="91"/>
      <c r="R21" s="9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</row>
    <row r="22" spans="1:72" s="8" customFormat="1" ht="18" customHeight="1">
      <c r="A22" s="21"/>
      <c r="B22" s="93" t="s">
        <v>56</v>
      </c>
      <c r="C22" s="94" t="s">
        <v>65</v>
      </c>
      <c r="D22" s="25" t="s">
        <v>15</v>
      </c>
      <c r="E22" s="31">
        <v>1800</v>
      </c>
      <c r="F22" s="33">
        <v>1000</v>
      </c>
      <c r="G22" s="26">
        <v>32</v>
      </c>
      <c r="H22" s="26"/>
      <c r="I22" s="81" t="str">
        <f t="shared" si="0"/>
        <v>Pfizer-usa</v>
      </c>
      <c r="J22" s="27">
        <v>1</v>
      </c>
      <c r="K22" s="25" t="s">
        <v>43</v>
      </c>
      <c r="L22" s="82">
        <f>PI()*IF(MATCH(D22,{"Pfizer","Modena","Sputnik-v","Aztrazenegra","Paracetamol","Sinovac"},)&gt;4,1,7850*(E22+2*G22)*G22*F22*J22/10^9)</f>
        <v>1471.0092910203932</v>
      </c>
      <c r="M22" s="89">
        <v>55</v>
      </c>
      <c r="N22" s="89">
        <v>55</v>
      </c>
      <c r="O22" s="90">
        <v>110</v>
      </c>
      <c r="P22" s="91"/>
      <c r="Q22" s="91"/>
      <c r="R22" s="9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</row>
    <row r="23" spans="1:72" s="8" customFormat="1" ht="18" customHeight="1">
      <c r="A23" s="21"/>
      <c r="B23" s="93" t="s">
        <v>57</v>
      </c>
      <c r="C23" s="94" t="s">
        <v>65</v>
      </c>
      <c r="D23" s="25" t="s">
        <v>15</v>
      </c>
      <c r="E23" s="31">
        <v>1800</v>
      </c>
      <c r="F23" s="33">
        <v>1000</v>
      </c>
      <c r="G23" s="26">
        <v>32</v>
      </c>
      <c r="H23" s="26"/>
      <c r="I23" s="81" t="str">
        <f t="shared" si="0"/>
        <v>Pfizer-usa</v>
      </c>
      <c r="J23" s="27">
        <v>1</v>
      </c>
      <c r="K23" s="25" t="s">
        <v>43</v>
      </c>
      <c r="L23" s="82">
        <f>PI()*IF(MATCH(D23,{"Pfizer","Modena","Sputnik-v","Aztrazenegra","Paracetamol","Sinovac"},)&gt;4,1,7850*(E23+2*G23)*G23*F23*J23/10^9)</f>
        <v>1471.0092910203932</v>
      </c>
      <c r="M23" s="89">
        <v>55</v>
      </c>
      <c r="N23" s="89">
        <v>55</v>
      </c>
      <c r="O23" s="90">
        <v>110</v>
      </c>
      <c r="P23" s="91"/>
      <c r="Q23" s="91"/>
      <c r="R23" s="9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</row>
    <row r="24" spans="1:72" s="8" customFormat="1" ht="18" customHeight="1">
      <c r="A24" s="21"/>
      <c r="B24" s="93" t="s">
        <v>58</v>
      </c>
      <c r="C24" s="94" t="s">
        <v>65</v>
      </c>
      <c r="D24" s="25" t="s">
        <v>15</v>
      </c>
      <c r="E24" s="31">
        <v>1800</v>
      </c>
      <c r="F24" s="33">
        <v>1000</v>
      </c>
      <c r="G24" s="26">
        <v>32</v>
      </c>
      <c r="H24" s="26"/>
      <c r="I24" s="81" t="str">
        <f t="shared" si="0"/>
        <v>Pfizer-usa</v>
      </c>
      <c r="J24" s="27">
        <v>1</v>
      </c>
      <c r="K24" s="25" t="s">
        <v>43</v>
      </c>
      <c r="L24" s="82">
        <f>PI()*IF(MATCH(D24,{"Pfizer","Modena","Sputnik-v","Aztrazenegra","Paracetamol","Sinovac"},)&gt;4,1,7850*(E24+2*G24)*G24*F24*J24/10^9)</f>
        <v>1471.0092910203932</v>
      </c>
      <c r="M24" s="89">
        <v>55</v>
      </c>
      <c r="N24" s="89">
        <v>55</v>
      </c>
      <c r="O24" s="90">
        <v>110</v>
      </c>
      <c r="P24" s="91"/>
      <c r="Q24" s="91"/>
      <c r="R24" s="9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</row>
    <row r="25" spans="1:72" s="8" customFormat="1" ht="18" customHeight="1">
      <c r="A25" s="21"/>
      <c r="B25" s="93" t="s">
        <v>59</v>
      </c>
      <c r="C25" s="94" t="s">
        <v>65</v>
      </c>
      <c r="D25" s="25" t="s">
        <v>15</v>
      </c>
      <c r="E25" s="31">
        <v>1800</v>
      </c>
      <c r="F25" s="33">
        <v>1000</v>
      </c>
      <c r="G25" s="26">
        <v>32</v>
      </c>
      <c r="H25" s="26"/>
      <c r="I25" s="81" t="str">
        <f t="shared" si="0"/>
        <v>Pfizer-usa</v>
      </c>
      <c r="J25" s="27">
        <v>1</v>
      </c>
      <c r="K25" s="25" t="s">
        <v>43</v>
      </c>
      <c r="L25" s="82">
        <f>PI()*IF(MATCH(D25,{"Pfizer","Modena","Sputnik-v","Aztrazenegra","Paracetamol","Sinovac"},)&gt;4,1,7850*(E25+2*G25)*G25*F25*J25/10^9)</f>
        <v>1471.0092910203932</v>
      </c>
      <c r="M25" s="89">
        <v>55</v>
      </c>
      <c r="N25" s="89">
        <v>55</v>
      </c>
      <c r="O25" s="90">
        <v>110</v>
      </c>
      <c r="P25" s="91"/>
      <c r="Q25" s="91"/>
      <c r="R25" s="9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</row>
    <row r="26" spans="1:72" s="8" customFormat="1" ht="18" customHeight="1">
      <c r="A26" s="21"/>
      <c r="B26" s="93" t="s">
        <v>60</v>
      </c>
      <c r="C26" s="94" t="s">
        <v>65</v>
      </c>
      <c r="D26" s="25" t="s">
        <v>15</v>
      </c>
      <c r="E26" s="31">
        <v>1800</v>
      </c>
      <c r="F26" s="33">
        <v>1000</v>
      </c>
      <c r="G26" s="26">
        <v>32</v>
      </c>
      <c r="H26" s="26"/>
      <c r="I26" s="81" t="str">
        <f t="shared" si="0"/>
        <v>Pfizer-usa</v>
      </c>
      <c r="J26" s="27">
        <v>1</v>
      </c>
      <c r="K26" s="25" t="s">
        <v>43</v>
      </c>
      <c r="L26" s="82">
        <f>PI()*IF(MATCH(D26,{"Pfizer","Modena","Sputnik-v","Aztrazenegra","Paracetamol","Sinovac"},)&gt;4,1,7850*(E26+2*G26)*G26*F26*J26/10^9)</f>
        <v>1471.0092910203932</v>
      </c>
      <c r="M26" s="89">
        <v>55</v>
      </c>
      <c r="N26" s="89">
        <v>55</v>
      </c>
      <c r="O26" s="90">
        <v>110</v>
      </c>
      <c r="P26" s="91"/>
      <c r="Q26" s="91"/>
      <c r="R26" s="9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</row>
    <row r="27" spans="1:72" s="8" customFormat="1" ht="18" customHeight="1">
      <c r="A27" s="21"/>
      <c r="B27" s="93" t="s">
        <v>61</v>
      </c>
      <c r="C27" s="94" t="s">
        <v>65</v>
      </c>
      <c r="D27" s="25" t="s">
        <v>15</v>
      </c>
      <c r="E27" s="31">
        <v>1800</v>
      </c>
      <c r="F27" s="33">
        <v>1000</v>
      </c>
      <c r="G27" s="26">
        <v>32</v>
      </c>
      <c r="H27" s="26"/>
      <c r="I27" s="81" t="str">
        <f t="shared" si="0"/>
        <v>Pfizer-usa</v>
      </c>
      <c r="J27" s="27">
        <v>1</v>
      </c>
      <c r="K27" s="25" t="s">
        <v>43</v>
      </c>
      <c r="L27" s="82">
        <f>PI()*IF(MATCH(D27,{"Pfizer","Modena","Sputnik-v","Aztrazenegra","Paracetamol","Sinovac"},)&gt;4,1,7850*(E27+2*G27)*G27*F27*J27/10^9)</f>
        <v>1471.0092910203932</v>
      </c>
      <c r="M27" s="89">
        <v>55</v>
      </c>
      <c r="N27" s="89">
        <v>55</v>
      </c>
      <c r="O27" s="90">
        <v>110</v>
      </c>
      <c r="P27" s="91"/>
      <c r="Q27" s="91"/>
      <c r="R27" s="9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</row>
    <row r="28" spans="1:72" s="8" customFormat="1" ht="18" customHeight="1">
      <c r="A28" s="21"/>
      <c r="B28" s="93" t="s">
        <v>62</v>
      </c>
      <c r="C28" s="94" t="s">
        <v>65</v>
      </c>
      <c r="D28" s="25" t="s">
        <v>15</v>
      </c>
      <c r="E28" s="31">
        <v>1800</v>
      </c>
      <c r="F28" s="33">
        <v>1000</v>
      </c>
      <c r="G28" s="26">
        <v>32</v>
      </c>
      <c r="H28" s="26"/>
      <c r="I28" s="81" t="str">
        <f t="shared" si="0"/>
        <v>Pfizer-usa</v>
      </c>
      <c r="J28" s="27">
        <v>1</v>
      </c>
      <c r="K28" s="25" t="s">
        <v>43</v>
      </c>
      <c r="L28" s="82">
        <f>PI()*IF(MATCH(D28,{"Pfizer","Modena","Sputnik-v","Aztrazenegra","Paracetamol","Sinovac"},)&gt;4,1,7850*(E28+2*G28)*G28*F28*J28/10^9)</f>
        <v>1471.0092910203932</v>
      </c>
      <c r="M28" s="89">
        <v>55</v>
      </c>
      <c r="N28" s="89">
        <v>55</v>
      </c>
      <c r="O28" s="90">
        <v>110</v>
      </c>
      <c r="P28" s="91"/>
      <c r="Q28" s="91"/>
      <c r="R28" s="9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</row>
    <row r="29" spans="1:72" s="8" customFormat="1" ht="18" customHeight="1">
      <c r="A29" s="21"/>
      <c r="B29" s="93" t="s">
        <v>63</v>
      </c>
      <c r="C29" s="94" t="s">
        <v>65</v>
      </c>
      <c r="D29" s="25" t="s">
        <v>15</v>
      </c>
      <c r="E29" s="31">
        <v>1800</v>
      </c>
      <c r="F29" s="33">
        <v>1000</v>
      </c>
      <c r="G29" s="26">
        <v>32</v>
      </c>
      <c r="H29" s="26"/>
      <c r="I29" s="81" t="str">
        <f t="shared" si="0"/>
        <v>Pfizer-usa</v>
      </c>
      <c r="J29" s="27">
        <v>1</v>
      </c>
      <c r="K29" s="25" t="s">
        <v>43</v>
      </c>
      <c r="L29" s="82">
        <f>PI()*IF(MATCH(D29,{"Pfizer","Modena","Sputnik-v","Aztrazenegra","Paracetamol","Sinovac"},)&gt;4,1,7850*(E29+2*G29)*G29*F29*J29/10^9)</f>
        <v>1471.0092910203932</v>
      </c>
      <c r="M29" s="89">
        <v>55</v>
      </c>
      <c r="N29" s="89">
        <v>55</v>
      </c>
      <c r="O29" s="90">
        <v>110</v>
      </c>
      <c r="P29" s="91"/>
      <c r="Q29" s="91"/>
      <c r="R29" s="9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</row>
    <row r="30" spans="1:72" s="8" customFormat="1" ht="18" customHeight="1">
      <c r="A30" s="21"/>
      <c r="B30" s="93" t="s">
        <v>64</v>
      </c>
      <c r="C30" s="94" t="s">
        <v>65</v>
      </c>
      <c r="D30" s="25" t="s">
        <v>15</v>
      </c>
      <c r="E30" s="31">
        <v>1800</v>
      </c>
      <c r="F30" s="33">
        <v>1000</v>
      </c>
      <c r="G30" s="26">
        <v>32</v>
      </c>
      <c r="H30" s="26"/>
      <c r="I30" s="81" t="str">
        <f t="shared" si="0"/>
        <v>Pfizer-usa</v>
      </c>
      <c r="J30" s="27">
        <v>1</v>
      </c>
      <c r="K30" s="25" t="s">
        <v>43</v>
      </c>
      <c r="L30" s="82">
        <f>PI()*IF(MATCH(D30,{"Pfizer","Modena","Sputnik-v","Aztrazenegra","Paracetamol","Sinovac"},)&gt;4,1,7850*(E30+2*G30)*G30*F30*J30/10^9)</f>
        <v>1471.0092910203932</v>
      </c>
      <c r="M30" s="89">
        <v>55</v>
      </c>
      <c r="N30" s="89">
        <v>55</v>
      </c>
      <c r="O30" s="90">
        <v>110</v>
      </c>
      <c r="P30" s="91"/>
      <c r="Q30" s="91"/>
      <c r="R30" s="9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</row>
    <row r="31" spans="1:72" s="8" customFormat="1" ht="18" customHeight="1">
      <c r="A31" s="5"/>
      <c r="B31" s="5"/>
      <c r="C31" s="83"/>
      <c r="D31" s="83"/>
      <c r="E31" s="84"/>
      <c r="F31" s="85"/>
      <c r="G31" s="86"/>
      <c r="H31" s="86"/>
      <c r="I31" s="92"/>
      <c r="J31" s="88"/>
      <c r="K31" s="83"/>
      <c r="L31" s="17"/>
      <c r="M31" s="17" t="e">
        <v>#N/A</v>
      </c>
      <c r="N31" s="17" t="e">
        <v>#N/A</v>
      </c>
      <c r="O31" s="17" t="e">
        <v>#N/A</v>
      </c>
      <c r="P31" s="17"/>
      <c r="Q31" s="17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8" customFormat="1" ht="18" customHeight="1">
      <c r="A32" s="5"/>
      <c r="B32" s="5"/>
      <c r="C32" s="83"/>
      <c r="D32" s="83"/>
      <c r="E32" s="84"/>
      <c r="F32" s="85"/>
      <c r="G32" s="86"/>
      <c r="H32" s="86"/>
      <c r="I32" s="87"/>
      <c r="J32" s="88"/>
      <c r="K32" s="83"/>
      <c r="L32" s="17"/>
      <c r="M32" s="17" t="e">
        <v>#N/A</v>
      </c>
      <c r="N32" s="17" t="e">
        <v>#N/A</v>
      </c>
      <c r="O32" s="17" t="e">
        <v>#N/A</v>
      </c>
      <c r="P32" s="17"/>
      <c r="Q32" s="17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8" customFormat="1" ht="18" customHeight="1">
      <c r="A33" s="5"/>
      <c r="B33" s="5"/>
      <c r="C33" s="83"/>
      <c r="D33" s="83"/>
      <c r="E33" s="84"/>
      <c r="F33" s="85"/>
      <c r="G33" s="86"/>
      <c r="H33" s="86"/>
      <c r="I33" s="87"/>
      <c r="J33" s="88"/>
      <c r="K33" s="83"/>
      <c r="L33" s="17"/>
      <c r="M33" s="17" t="e">
        <v>#N/A</v>
      </c>
      <c r="N33" s="17" t="e">
        <v>#N/A</v>
      </c>
      <c r="O33" s="17" t="e">
        <v>#N/A</v>
      </c>
      <c r="P33" s="17"/>
      <c r="Q33" s="17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8" customFormat="1" ht="18" customHeight="1">
      <c r="A34" s="5"/>
      <c r="B34" s="5"/>
      <c r="C34" s="83"/>
      <c r="D34" s="83"/>
      <c r="E34" s="84"/>
      <c r="F34" s="85"/>
      <c r="G34" s="86"/>
      <c r="H34" s="86"/>
      <c r="I34" s="87"/>
      <c r="J34" s="88"/>
      <c r="K34" s="83"/>
      <c r="L34" s="17"/>
      <c r="M34" s="17" t="e">
        <v>#N/A</v>
      </c>
      <c r="N34" s="17" t="e">
        <v>#N/A</v>
      </c>
      <c r="O34" s="17" t="e">
        <v>#N/A</v>
      </c>
      <c r="P34" s="17"/>
      <c r="Q34" s="17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8" customFormat="1" ht="18" customHeight="1">
      <c r="A35" s="5"/>
      <c r="B35" s="5"/>
      <c r="C35" s="83"/>
      <c r="D35" s="83"/>
      <c r="E35" s="84"/>
      <c r="F35" s="85"/>
      <c r="G35" s="86"/>
      <c r="H35" s="86"/>
      <c r="I35" s="87"/>
      <c r="J35" s="88"/>
      <c r="K35" s="83"/>
      <c r="L35" s="17"/>
      <c r="M35" s="28" t="e">
        <v>#N/A</v>
      </c>
      <c r="N35" s="28" t="e">
        <v>#N/A</v>
      </c>
      <c r="O35" s="28" t="e">
        <v>#N/A</v>
      </c>
      <c r="P35" s="28"/>
      <c r="Q35" s="28"/>
      <c r="R35" s="78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3" customFormat="1" ht="17.25" customHeight="1">
      <c r="A36" s="5"/>
      <c r="B36" s="5"/>
      <c r="C36" s="83"/>
      <c r="D36" s="83"/>
      <c r="E36" s="84"/>
      <c r="F36" s="85"/>
      <c r="G36" s="86"/>
      <c r="H36" s="86"/>
      <c r="I36" s="87"/>
      <c r="J36" s="88"/>
      <c r="K36" s="83"/>
      <c r="L36" s="17"/>
      <c r="M36" s="28" t="e">
        <v>#N/A</v>
      </c>
      <c r="N36" s="28" t="e">
        <v>#N/A</v>
      </c>
      <c r="O36" s="28" t="e">
        <v>#N/A</v>
      </c>
      <c r="P36" s="28"/>
      <c r="Q36" s="28"/>
      <c r="R36" s="78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3" customFormat="1" ht="17.25" customHeight="1">
      <c r="A37" s="5"/>
      <c r="B37" s="5"/>
      <c r="C37" s="83"/>
      <c r="D37" s="83"/>
      <c r="E37" s="84"/>
      <c r="F37" s="85"/>
      <c r="G37" s="86"/>
      <c r="H37" s="86"/>
      <c r="I37" s="87"/>
      <c r="J37" s="88"/>
      <c r="K37" s="83"/>
      <c r="L37" s="17"/>
      <c r="M37" s="28" t="e">
        <v>#N/A</v>
      </c>
      <c r="N37" s="28" t="e">
        <v>#N/A</v>
      </c>
      <c r="O37" s="28" t="e">
        <v>#N/A</v>
      </c>
      <c r="P37" s="28"/>
      <c r="Q37" s="28"/>
      <c r="R37" s="78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3" customFormat="1" ht="17.25" customHeight="1">
      <c r="A38" s="5"/>
      <c r="B38" s="5"/>
      <c r="C38" s="5"/>
      <c r="D38" s="5"/>
      <c r="E38" s="29"/>
      <c r="F38" s="5"/>
      <c r="G38" s="4"/>
      <c r="H38" s="4"/>
      <c r="I38" s="17"/>
      <c r="J38" s="5"/>
      <c r="K38" s="5"/>
      <c r="L38" s="17"/>
      <c r="M38" s="28" t="e">
        <v>#N/A</v>
      </c>
      <c r="N38" s="28" t="e">
        <v>#N/A</v>
      </c>
      <c r="O38" s="28" t="e">
        <v>#N/A</v>
      </c>
      <c r="P38" s="28"/>
      <c r="Q38" s="28"/>
      <c r="R38" s="78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3" customFormat="1" ht="17.25" customHeight="1">
      <c r="A39" s="5"/>
      <c r="B39" s="5"/>
      <c r="C39" s="5"/>
      <c r="D39" s="5"/>
      <c r="E39" s="29"/>
      <c r="F39" s="5"/>
      <c r="G39" s="4"/>
      <c r="H39" s="4"/>
      <c r="I39" s="17"/>
      <c r="J39" s="5"/>
      <c r="K39" s="5"/>
      <c r="L39" s="18"/>
      <c r="M39" s="28" t="e">
        <v>#N/A</v>
      </c>
      <c r="N39" s="28" t="e">
        <v>#N/A</v>
      </c>
      <c r="O39" s="28" t="e">
        <v>#N/A</v>
      </c>
      <c r="P39" s="28"/>
      <c r="Q39" s="28"/>
      <c r="R39" s="78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3" customFormat="1" ht="17.25" customHeight="1">
      <c r="A40" s="5"/>
      <c r="B40" s="5"/>
      <c r="C40" s="5"/>
      <c r="D40" s="5"/>
      <c r="E40" s="29"/>
      <c r="F40" s="5"/>
      <c r="G40" s="4"/>
      <c r="H40" s="4"/>
      <c r="I40" s="17"/>
      <c r="J40" s="5"/>
      <c r="K40" s="5"/>
      <c r="L40" s="18"/>
      <c r="M40" s="28" t="e">
        <v>#N/A</v>
      </c>
      <c r="N40" s="28" t="e">
        <v>#N/A</v>
      </c>
      <c r="O40" s="28" t="e">
        <v>#N/A</v>
      </c>
      <c r="P40" s="28"/>
      <c r="Q40" s="28"/>
      <c r="R40" s="78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3" customFormat="1" ht="17.25" customHeight="1">
      <c r="A41" s="5"/>
      <c r="B41" s="5"/>
      <c r="C41" s="5"/>
      <c r="D41" s="5"/>
      <c r="E41" s="29"/>
      <c r="F41" s="5"/>
      <c r="G41" s="4"/>
      <c r="H41" s="4"/>
      <c r="I41" s="17"/>
      <c r="J41" s="5"/>
      <c r="K41" s="5"/>
      <c r="L41" s="18"/>
      <c r="M41" s="28" t="e">
        <v>#N/A</v>
      </c>
      <c r="N41" s="28" t="e">
        <v>#N/A</v>
      </c>
      <c r="O41" s="28" t="e">
        <v>#N/A</v>
      </c>
      <c r="P41" s="28"/>
      <c r="Q41" s="28"/>
      <c r="R41" s="78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3" customFormat="1" ht="17.25" customHeight="1">
      <c r="A42" s="5"/>
      <c r="B42" s="5"/>
      <c r="C42" s="5"/>
      <c r="D42" s="5"/>
      <c r="E42" s="29"/>
      <c r="F42" s="5"/>
      <c r="G42" s="4"/>
      <c r="H42" s="4"/>
      <c r="I42" s="17"/>
      <c r="J42" s="5"/>
      <c r="K42" s="5"/>
      <c r="L42" s="18"/>
      <c r="M42" s="28" t="e">
        <v>#N/A</v>
      </c>
      <c r="N42" s="28" t="e">
        <v>#N/A</v>
      </c>
      <c r="O42" s="28" t="e">
        <v>#N/A</v>
      </c>
      <c r="P42" s="28"/>
      <c r="Q42" s="28"/>
      <c r="R42" s="78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3" customFormat="1" ht="17.25" customHeight="1">
      <c r="A43" s="5"/>
      <c r="B43" s="5"/>
      <c r="C43" s="5"/>
      <c r="D43" s="5"/>
      <c r="E43" s="29"/>
      <c r="F43" s="5"/>
      <c r="G43" s="4"/>
      <c r="H43" s="4"/>
      <c r="I43" s="18" t="s">
        <v>47</v>
      </c>
      <c r="J43" s="5"/>
      <c r="K43" s="5"/>
      <c r="L43" s="18"/>
      <c r="M43" s="28" t="e">
        <v>#N/A</v>
      </c>
      <c r="N43" s="28" t="e">
        <v>#N/A</v>
      </c>
      <c r="O43" s="28" t="e">
        <v>#N/A</v>
      </c>
      <c r="P43" s="28"/>
      <c r="Q43" s="28"/>
      <c r="R43" s="78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3" customFormat="1" ht="17.25" customHeight="1">
      <c r="A44" s="5"/>
      <c r="B44" s="5"/>
      <c r="C44" s="5"/>
      <c r="D44" s="5"/>
      <c r="E44" s="29"/>
      <c r="F44" s="5"/>
      <c r="G44" s="4"/>
      <c r="H44" s="4"/>
      <c r="I44" s="25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3" customFormat="1" ht="17.25" customHeight="1">
      <c r="A45" s="5"/>
      <c r="B45" s="5"/>
      <c r="C45" s="5"/>
      <c r="D45" s="5"/>
      <c r="E45" s="29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3" customFormat="1" ht="17.25" customHeight="1">
      <c r="A46" s="5"/>
      <c r="B46" s="5"/>
      <c r="C46" s="5"/>
      <c r="D46" s="5"/>
      <c r="E46" s="29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3" customFormat="1" ht="17.25" customHeight="1">
      <c r="A47" s="5"/>
      <c r="B47" s="5"/>
      <c r="C47" s="5"/>
      <c r="D47" s="5"/>
      <c r="E47" s="29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3" customFormat="1" ht="17.25" customHeight="1">
      <c r="A48" s="5"/>
      <c r="B48" s="5"/>
      <c r="C48" s="5"/>
      <c r="D48" s="5"/>
      <c r="E48" s="29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3" customFormat="1" ht="17.25" customHeight="1">
      <c r="A49" s="5"/>
      <c r="B49" s="5"/>
      <c r="C49" s="5"/>
      <c r="D49" s="5"/>
      <c r="E49" s="29"/>
      <c r="F49" s="5"/>
      <c r="G49" s="4"/>
      <c r="H49" s="4"/>
      <c r="I49" s="18"/>
      <c r="J49" s="5"/>
      <c r="K49" s="5"/>
      <c r="L49" s="18"/>
      <c r="M49" s="16"/>
      <c r="N49" s="16"/>
      <c r="O49" s="16"/>
      <c r="P49" s="16"/>
      <c r="Q49" s="16"/>
      <c r="R49" s="17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3" customFormat="1" ht="17.25" customHeight="1">
      <c r="A50" s="5"/>
      <c r="B50" s="5"/>
      <c r="C50" s="5"/>
      <c r="D50" s="5"/>
      <c r="E50" s="29"/>
      <c r="F50" s="5"/>
      <c r="G50" s="4"/>
      <c r="H50" s="4"/>
      <c r="I50" s="18"/>
      <c r="J50" s="5"/>
      <c r="K50" s="5"/>
      <c r="L50" s="18"/>
      <c r="M50" s="16"/>
      <c r="N50" s="16"/>
      <c r="O50" s="16"/>
      <c r="P50" s="16"/>
      <c r="Q50" s="16"/>
      <c r="R50" s="17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3" customFormat="1" ht="17.25" customHeight="1">
      <c r="A51" s="5"/>
      <c r="B51" s="5"/>
      <c r="C51" s="5"/>
      <c r="D51" s="5"/>
      <c r="E51" s="29"/>
      <c r="F51" s="5"/>
      <c r="G51" s="4"/>
      <c r="H51" s="4"/>
      <c r="I51" s="18"/>
      <c r="J51" s="5"/>
      <c r="K51" s="5"/>
      <c r="L51" s="18"/>
      <c r="M51" s="16"/>
      <c r="N51" s="16"/>
      <c r="O51" s="16"/>
      <c r="P51" s="16"/>
      <c r="Q51" s="16"/>
      <c r="R51" s="17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3" customFormat="1" ht="17.25" customHeight="1">
      <c r="A52" s="5"/>
      <c r="B52" s="5"/>
      <c r="C52" s="5"/>
      <c r="D52" s="5"/>
      <c r="E52" s="29"/>
      <c r="F52" s="5"/>
      <c r="G52" s="4"/>
      <c r="H52" s="4"/>
      <c r="I52" s="18"/>
      <c r="J52" s="5"/>
      <c r="K52" s="5"/>
      <c r="L52" s="18"/>
      <c r="M52" s="16"/>
      <c r="N52" s="16"/>
      <c r="O52" s="16"/>
      <c r="P52" s="16"/>
      <c r="Q52" s="16"/>
      <c r="R52" s="17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3" customFormat="1" ht="17.25" customHeight="1">
      <c r="A53" s="5"/>
      <c r="B53" s="5"/>
      <c r="C53" s="5"/>
      <c r="D53" s="5"/>
      <c r="E53" s="29"/>
      <c r="F53" s="5"/>
      <c r="G53" s="4"/>
      <c r="H53" s="4"/>
      <c r="I53" s="18"/>
      <c r="J53" s="5"/>
      <c r="K53" s="5"/>
      <c r="L53" s="18"/>
      <c r="M53" s="16"/>
      <c r="N53" s="16"/>
      <c r="O53" s="16"/>
      <c r="P53" s="16"/>
      <c r="Q53" s="16"/>
      <c r="R53" s="17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3" customFormat="1" ht="17.25" customHeight="1">
      <c r="A54" s="5"/>
      <c r="B54" s="5"/>
      <c r="C54" s="5"/>
      <c r="D54" s="5"/>
      <c r="E54" s="29"/>
      <c r="F54" s="5"/>
      <c r="G54" s="4"/>
      <c r="H54" s="4"/>
      <c r="I54" s="18"/>
      <c r="J54" s="5"/>
      <c r="K54" s="5"/>
      <c r="L54" s="18"/>
      <c r="M54" s="16"/>
      <c r="N54" s="16"/>
      <c r="O54" s="16"/>
      <c r="P54" s="16"/>
      <c r="Q54" s="16"/>
      <c r="R54" s="17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3" customFormat="1" ht="17.25" customHeight="1">
      <c r="A55" s="5"/>
      <c r="B55" s="5"/>
      <c r="C55" s="5"/>
      <c r="D55" s="5"/>
      <c r="E55" s="29"/>
      <c r="F55" s="5"/>
      <c r="G55" s="4"/>
      <c r="H55" s="4"/>
      <c r="I55" s="18"/>
      <c r="J55" s="5"/>
      <c r="K55" s="5"/>
      <c r="L55" s="18"/>
      <c r="M55" s="16"/>
      <c r="N55" s="16"/>
      <c r="O55" s="16"/>
      <c r="P55" s="16"/>
      <c r="Q55" s="16"/>
      <c r="R55" s="17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3" customFormat="1" ht="17.25" customHeight="1">
      <c r="A56" s="5"/>
      <c r="B56" s="5"/>
      <c r="C56" s="5"/>
      <c r="D56" s="5"/>
      <c r="E56" s="29"/>
      <c r="F56" s="5"/>
      <c r="G56" s="4"/>
      <c r="H56" s="4"/>
      <c r="I56" s="18"/>
      <c r="J56" s="5"/>
      <c r="K56" s="5"/>
      <c r="L56" s="18"/>
      <c r="M56" s="16"/>
      <c r="N56" s="16"/>
      <c r="O56" s="16"/>
      <c r="P56" s="16"/>
      <c r="Q56" s="16"/>
      <c r="R56" s="17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3" customFormat="1" ht="17.25" customHeight="1">
      <c r="A57" s="5"/>
      <c r="B57" s="5"/>
      <c r="C57" s="5"/>
      <c r="D57" s="5"/>
      <c r="E57" s="29"/>
      <c r="F57" s="5"/>
      <c r="G57" s="4"/>
      <c r="H57" s="4"/>
      <c r="I57" s="18"/>
      <c r="J57" s="5"/>
      <c r="K57" s="5"/>
      <c r="L57" s="18"/>
      <c r="M57" s="16"/>
      <c r="N57" s="16"/>
      <c r="O57" s="16"/>
      <c r="P57" s="16"/>
      <c r="Q57" s="16"/>
      <c r="R57" s="17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3" customFormat="1" ht="17.25" customHeight="1">
      <c r="A58" s="5"/>
      <c r="B58" s="5"/>
      <c r="C58" s="5"/>
      <c r="D58" s="5"/>
      <c r="E58" s="29"/>
      <c r="F58" s="5"/>
      <c r="G58" s="4"/>
      <c r="H58" s="4"/>
      <c r="I58" s="18"/>
      <c r="J58" s="5"/>
      <c r="K58" s="5"/>
      <c r="L58" s="18"/>
      <c r="M58" s="16"/>
      <c r="N58" s="16"/>
      <c r="O58" s="16"/>
      <c r="P58" s="16"/>
      <c r="Q58" s="16"/>
      <c r="R58" s="17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3" customFormat="1" ht="17.25" customHeight="1">
      <c r="A59" s="5"/>
      <c r="B59" s="5"/>
      <c r="C59" s="5"/>
      <c r="D59" s="5"/>
      <c r="E59" s="29"/>
      <c r="F59" s="5"/>
      <c r="G59" s="4"/>
      <c r="H59" s="4"/>
      <c r="I59" s="18"/>
      <c r="J59" s="5"/>
      <c r="K59" s="5"/>
      <c r="L59" s="18"/>
      <c r="M59" s="16"/>
      <c r="N59" s="16"/>
      <c r="O59" s="16"/>
      <c r="P59" s="16"/>
      <c r="Q59" s="16"/>
      <c r="R59" s="17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3" customFormat="1" ht="17.25" customHeight="1">
      <c r="A60" s="5"/>
      <c r="B60" s="5"/>
      <c r="C60" s="5"/>
      <c r="D60" s="5"/>
      <c r="E60" s="29"/>
      <c r="F60" s="5"/>
      <c r="G60" s="4"/>
      <c r="H60" s="4"/>
      <c r="I60" s="18"/>
      <c r="J60" s="5"/>
      <c r="K60" s="5"/>
      <c r="L60" s="18"/>
      <c r="M60" s="16"/>
      <c r="N60" s="16"/>
      <c r="O60" s="16"/>
      <c r="P60" s="16"/>
      <c r="Q60" s="16"/>
      <c r="R60" s="17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3" customFormat="1" ht="17.25" customHeight="1">
      <c r="A61" s="5"/>
      <c r="B61" s="5"/>
      <c r="C61" s="5"/>
      <c r="D61" s="5"/>
      <c r="E61" s="29"/>
      <c r="F61" s="5"/>
      <c r="G61" s="4"/>
      <c r="H61" s="4"/>
      <c r="I61" s="18"/>
      <c r="J61" s="5"/>
      <c r="K61" s="5"/>
      <c r="L61" s="18"/>
      <c r="M61" s="16"/>
      <c r="N61" s="16"/>
      <c r="O61" s="16"/>
      <c r="P61" s="16"/>
      <c r="Q61" s="16"/>
      <c r="R61" s="17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3" customFormat="1" ht="17.25" customHeight="1">
      <c r="A62" s="5"/>
      <c r="B62" s="5"/>
      <c r="C62" s="5"/>
      <c r="D62" s="5"/>
      <c r="E62" s="29"/>
      <c r="F62" s="5"/>
      <c r="G62" s="4"/>
      <c r="H62" s="4"/>
      <c r="I62" s="18"/>
      <c r="J62" s="5"/>
      <c r="K62" s="5"/>
      <c r="L62" s="18"/>
      <c r="M62" s="16"/>
      <c r="N62" s="16"/>
      <c r="O62" s="16"/>
      <c r="P62" s="16"/>
      <c r="Q62" s="16"/>
      <c r="R62" s="17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3" customFormat="1" ht="17.25" customHeight="1">
      <c r="A63" s="5"/>
      <c r="B63" s="5"/>
      <c r="C63" s="5"/>
      <c r="D63" s="5"/>
      <c r="E63" s="29"/>
      <c r="F63" s="5"/>
      <c r="G63" s="4"/>
      <c r="H63" s="4"/>
      <c r="I63" s="18"/>
      <c r="J63" s="5"/>
      <c r="K63" s="5"/>
      <c r="L63" s="18"/>
      <c r="M63" s="16"/>
      <c r="N63" s="16"/>
      <c r="O63" s="16"/>
      <c r="P63" s="16"/>
      <c r="Q63" s="16"/>
      <c r="R63" s="17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3" customFormat="1" ht="17.25" customHeight="1">
      <c r="A64" s="5"/>
      <c r="B64" s="5"/>
      <c r="C64" s="5"/>
      <c r="D64" s="5"/>
      <c r="E64" s="29"/>
      <c r="F64" s="5"/>
      <c r="G64" s="4"/>
      <c r="H64" s="4"/>
      <c r="I64" s="18"/>
      <c r="J64" s="5"/>
      <c r="K64" s="5"/>
      <c r="L64" s="18"/>
      <c r="M64" s="16"/>
      <c r="N64" s="16"/>
      <c r="O64" s="16"/>
      <c r="P64" s="16"/>
      <c r="Q64" s="16"/>
      <c r="R64" s="17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29"/>
      <c r="F65" s="5"/>
      <c r="G65" s="4"/>
      <c r="H65" s="4"/>
      <c r="I65" s="18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29"/>
      <c r="F66" s="5"/>
      <c r="G66" s="4"/>
      <c r="H66" s="4"/>
      <c r="I66" s="18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29"/>
      <c r="F67" s="5"/>
      <c r="G67" s="4"/>
      <c r="H67" s="4"/>
      <c r="I67" s="18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29"/>
      <c r="F68" s="5"/>
      <c r="G68" s="4"/>
      <c r="H68" s="4"/>
      <c r="I68" s="18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29"/>
      <c r="F69" s="5"/>
      <c r="G69" s="4"/>
      <c r="H69" s="4"/>
      <c r="I69" s="18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29"/>
      <c r="F70" s="5"/>
      <c r="G70" s="4"/>
      <c r="H70" s="4"/>
      <c r="I70" s="18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29"/>
      <c r="F71" s="5"/>
      <c r="G71" s="4"/>
      <c r="H71" s="4"/>
      <c r="I71" s="18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29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29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29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29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29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29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29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29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29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29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29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29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29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29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29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29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29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29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29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29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29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29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29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29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29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29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29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29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29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29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29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29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29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29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29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29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29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29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29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29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29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29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29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29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29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29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29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29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29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29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29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29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29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29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29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29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29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29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29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2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29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29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29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29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29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29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29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29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29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29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29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29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29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29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29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29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29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29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29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29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29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29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29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29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29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29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29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29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29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29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29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29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29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29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29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29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29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29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29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29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29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29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29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29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29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29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29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29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29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29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29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29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29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29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29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29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29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29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29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29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29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29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29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29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29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29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29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29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29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29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29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29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29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 s="2" customFormat="1" ht="18" customHeight="1">
      <c r="A205" s="5"/>
      <c r="B205" s="5"/>
      <c r="C205" s="5"/>
      <c r="D205" s="5"/>
      <c r="E205" s="29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1:72" s="2" customFormat="1" ht="18" customHeight="1">
      <c r="A206" s="5"/>
      <c r="B206" s="5"/>
      <c r="C206" s="5"/>
      <c r="D206" s="5"/>
      <c r="E206" s="29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</row>
    <row r="207" spans="1:72" s="2" customFormat="1" ht="18" customHeight="1">
      <c r="A207" s="5"/>
      <c r="B207" s="5"/>
      <c r="C207" s="5"/>
      <c r="D207" s="5"/>
      <c r="E207" s="29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</row>
    <row r="208" spans="1:72" s="2" customFormat="1" ht="18" customHeight="1">
      <c r="A208" s="5"/>
      <c r="B208" s="5"/>
      <c r="C208" s="5"/>
      <c r="D208" s="5"/>
      <c r="E208" s="29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</row>
    <row r="209" spans="1:72" s="2" customFormat="1" ht="18" customHeight="1">
      <c r="A209" s="5"/>
      <c r="B209" s="5"/>
      <c r="C209" s="5"/>
      <c r="D209" s="5"/>
      <c r="E209" s="29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</row>
    <row r="210" spans="1:72" s="2" customFormat="1" ht="18" customHeight="1">
      <c r="A210" s="5"/>
      <c r="B210" s="5"/>
      <c r="C210" s="5"/>
      <c r="D210" s="5"/>
      <c r="E210" s="29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</row>
    <row r="211" spans="1:72" s="2" customFormat="1" ht="18" customHeight="1">
      <c r="A211" s="5"/>
      <c r="B211" s="5"/>
      <c r="C211" s="5"/>
      <c r="D211" s="5"/>
      <c r="E211" s="29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</row>
    <row r="212" spans="1:72" s="2" customFormat="1" ht="18" customHeight="1">
      <c r="A212" s="5"/>
      <c r="B212" s="5"/>
      <c r="C212" s="5"/>
      <c r="D212" s="5"/>
      <c r="E212" s="29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</row>
    <row r="213" spans="1:72" s="2" customFormat="1" ht="18" customHeight="1">
      <c r="A213" s="5"/>
      <c r="B213" s="5"/>
      <c r="C213" s="5"/>
      <c r="D213" s="5"/>
      <c r="E213" s="29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</row>
    <row r="214" spans="1:72" s="2" customFormat="1" ht="18" customHeight="1">
      <c r="A214" s="5"/>
      <c r="B214" s="5"/>
      <c r="C214" s="5"/>
      <c r="D214" s="5"/>
      <c r="E214" s="29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</row>
    <row r="215" spans="1:72" s="2" customFormat="1" ht="18" customHeight="1">
      <c r="A215" s="5"/>
      <c r="B215" s="5"/>
      <c r="C215" s="5"/>
      <c r="D215" s="5"/>
      <c r="E215" s="29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</row>
    <row r="216" spans="1:72" s="2" customFormat="1" ht="18" customHeight="1">
      <c r="A216" s="5"/>
      <c r="B216" s="5"/>
      <c r="C216" s="5"/>
      <c r="D216" s="5"/>
      <c r="E216" s="29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</row>
    <row r="217" spans="1:72" s="2" customFormat="1" ht="18" customHeight="1">
      <c r="A217" s="5"/>
      <c r="B217" s="5"/>
      <c r="C217" s="5"/>
      <c r="D217" s="5"/>
      <c r="E217" s="29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</row>
    <row r="218" spans="1:72" s="2" customFormat="1" ht="18" customHeight="1">
      <c r="A218" s="5"/>
      <c r="B218" s="5"/>
      <c r="C218" s="5"/>
      <c r="D218" s="5"/>
      <c r="E218" s="29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</row>
    <row r="219" spans="1:72" s="2" customFormat="1" ht="18" customHeight="1">
      <c r="A219" s="5"/>
      <c r="B219" s="5"/>
      <c r="C219" s="5"/>
      <c r="D219" s="5"/>
      <c r="E219" s="29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</row>
    <row r="220" spans="1:72" s="2" customFormat="1" ht="18" customHeight="1">
      <c r="A220" s="5"/>
      <c r="B220" s="5"/>
      <c r="C220" s="5"/>
      <c r="D220" s="5"/>
      <c r="E220" s="29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</row>
    <row r="221" spans="1:72">
      <c r="C221" s="5"/>
      <c r="D221" s="5"/>
      <c r="E221" s="29"/>
      <c r="F221" s="5"/>
      <c r="G221" s="5"/>
      <c r="H221" s="5"/>
      <c r="I221" s="5"/>
      <c r="J221" s="5"/>
      <c r="K221" s="5"/>
    </row>
    <row r="222" spans="1:72">
      <c r="C222" s="5"/>
      <c r="D222" s="5"/>
      <c r="E222" s="29"/>
      <c r="F222" s="5"/>
      <c r="G222" s="5"/>
      <c r="H222" s="5"/>
      <c r="I222" s="5"/>
      <c r="J222" s="5"/>
      <c r="K222" s="5"/>
    </row>
    <row r="223" spans="1:72">
      <c r="C223" s="5"/>
      <c r="D223" s="5"/>
      <c r="E223" s="29"/>
      <c r="F223" s="5"/>
      <c r="G223" s="5"/>
      <c r="H223" s="5"/>
      <c r="I223" s="5"/>
      <c r="J223" s="5"/>
      <c r="K223" s="5"/>
    </row>
    <row r="224" spans="1:72">
      <c r="C224" s="5"/>
      <c r="D224" s="5"/>
      <c r="E224" s="29"/>
      <c r="F224" s="5"/>
      <c r="G224" s="5"/>
      <c r="H224" s="5"/>
      <c r="I224" s="5"/>
      <c r="J224" s="5"/>
      <c r="K224" s="5"/>
    </row>
    <row r="225" spans="3:11">
      <c r="C225" s="5"/>
      <c r="D225" s="5"/>
      <c r="E225" s="29"/>
      <c r="F225" s="5"/>
      <c r="G225" s="5"/>
      <c r="H225" s="5"/>
      <c r="I225" s="5"/>
      <c r="J225" s="5"/>
      <c r="K225" s="5"/>
    </row>
    <row r="226" spans="3:11">
      <c r="C226" s="5"/>
      <c r="D226" s="5"/>
      <c r="E226" s="29"/>
      <c r="F226" s="5"/>
      <c r="G226" s="5"/>
      <c r="H226" s="5"/>
      <c r="I226" s="5"/>
      <c r="J226" s="5"/>
      <c r="K226" s="5"/>
    </row>
    <row r="227" spans="3:11">
      <c r="C227" s="5"/>
      <c r="D227" s="5"/>
      <c r="E227" s="29"/>
      <c r="F227" s="5"/>
      <c r="G227" s="5"/>
      <c r="H227" s="5"/>
      <c r="I227" s="5"/>
      <c r="J227" s="5"/>
      <c r="K227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Worksheet_CostEstimateVaccineR0">
                <anchor moveWithCells="1" sizeWithCells="1">
                  <from>
                    <xdr:col>12</xdr:col>
                    <xdr:colOff>28575</xdr:colOff>
                    <xdr:row>4</xdr:row>
                    <xdr:rowOff>0</xdr:rowOff>
                  </from>
                  <to>
                    <xdr:col>12</xdr:col>
                    <xdr:colOff>1019175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47625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atCode">
                <anchor moveWithCells="1" sizeWithCells="1">
                  <from>
                    <xdr:col>8</xdr:col>
                    <xdr:colOff>9525</xdr:colOff>
                    <xdr:row>4</xdr:row>
                    <xdr:rowOff>19050</xdr:rowOff>
                  </from>
                  <to>
                    <xdr:col>8</xdr:col>
                    <xdr:colOff>1057275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pongsak chanthaseela</cp:lastModifiedBy>
  <cp:lastPrinted>2021-05-12T08:05:44Z</cp:lastPrinted>
  <dcterms:created xsi:type="dcterms:W3CDTF">2016-08-24T08:54:08Z</dcterms:created>
  <dcterms:modified xsi:type="dcterms:W3CDTF">2021-05-21T06:58:11Z</dcterms:modified>
</cp:coreProperties>
</file>